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Mac\Home\Desktop\"/>
    </mc:Choice>
  </mc:AlternateContent>
  <workbookProtection workbookAlgorithmName="SHA-512" workbookHashValue="Le/wd14g1vFpEkanvznkw4qgNvev9a0fr6w/z3xMIPtiS5bcCzpqoz7x1WgU5UpCQkUiWvcZYc10s8xJtxJ+PA==" workbookSaltValue="1EOr2owP/RC9dnC4CA1kSw==" workbookSpinCount="100000" lockStructure="1"/>
  <bookViews>
    <workbookView xWindow="0" yWindow="0" windowWidth="17925" windowHeight="9735"/>
  </bookViews>
  <sheets>
    <sheet name="Order Form" sheetId="1" r:id="rId1"/>
    <sheet name="Lists" sheetId="2" state="hidden" r:id="rId2"/>
  </sheets>
  <definedNames>
    <definedName name="Form_Factor">Lists!$A$1:$A$2</definedName>
    <definedName name="PCBColor">Lists!$D$1:$D$2</definedName>
    <definedName name="PlateColor">'Order Form'!$C$20:$C$24</definedName>
    <definedName name="Shipping">Lists!$B$1:$B$2</definedName>
    <definedName name="SpacerColor">'Order Form'!$C$36:$C$37</definedName>
    <definedName name="USB">'Order Form'!$C$51:$C$54</definedName>
    <definedName name="YesNo">Lists!$C$1:$C$2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1" i="1" l="1"/>
  <c r="G70" i="1"/>
  <c r="H70" i="1"/>
  <c r="G15" i="1"/>
  <c r="E14" i="1"/>
  <c r="G14" i="1" s="1"/>
  <c r="G55" i="1" l="1"/>
  <c r="E8" i="1"/>
  <c r="G8" i="1" s="1"/>
  <c r="G72" i="1"/>
  <c r="G37" i="1" l="1"/>
  <c r="G36" i="1"/>
  <c r="G54" i="1"/>
  <c r="G53" i="1"/>
  <c r="G51" i="1"/>
  <c r="G52" i="1"/>
  <c r="G66" i="1"/>
  <c r="G71" i="1"/>
  <c r="G62" i="1"/>
  <c r="G58" i="1"/>
  <c r="G47" i="1" l="1"/>
  <c r="G43" i="1"/>
  <c r="G42" i="1"/>
  <c r="G41" i="1"/>
  <c r="G32" i="1"/>
  <c r="G31" i="1"/>
  <c r="G30" i="1"/>
  <c r="G29" i="1"/>
  <c r="G28" i="1"/>
  <c r="G20" i="1" l="1"/>
  <c r="G23" i="1" l="1"/>
  <c r="G24" i="1"/>
  <c r="G21" i="1"/>
  <c r="G22" i="1"/>
  <c r="G69" i="1" l="1"/>
  <c r="G73" i="1" s="1"/>
  <c r="G74" i="1" s="1"/>
</calcChain>
</file>

<file path=xl/sharedStrings.xml><?xml version="1.0" encoding="utf-8"?>
<sst xmlns="http://schemas.openxmlformats.org/spreadsheetml/2006/main" count="111" uniqueCount="62">
  <si>
    <t>Top Plate</t>
  </si>
  <si>
    <t>Cost</t>
  </si>
  <si>
    <t>Quantity</t>
  </si>
  <si>
    <t>Subtotal</t>
  </si>
  <si>
    <t>Powdercoat Black</t>
  </si>
  <si>
    <t>Powdercoat Blue</t>
  </si>
  <si>
    <t>Powdercoat Green</t>
  </si>
  <si>
    <t>Powdercoat Red</t>
  </si>
  <si>
    <t>Chromate (Hot Dipped Yellow)</t>
  </si>
  <si>
    <t>Finish</t>
  </si>
  <si>
    <t>Bottom Plate</t>
  </si>
  <si>
    <t>Shipping</t>
  </si>
  <si>
    <t>PayPal Fee</t>
  </si>
  <si>
    <t>Total</t>
  </si>
  <si>
    <t>PCB</t>
  </si>
  <si>
    <t>Form Factor</t>
  </si>
  <si>
    <t>Full Size (101-key)</t>
  </si>
  <si>
    <t>SSK (84-key)</t>
  </si>
  <si>
    <t>Black</t>
  </si>
  <si>
    <t>White</t>
  </si>
  <si>
    <t>Green</t>
  </si>
  <si>
    <t>Full-size (101-key)</t>
  </si>
  <si>
    <t>Foam</t>
  </si>
  <si>
    <t xml:space="preserve"> </t>
  </si>
  <si>
    <t>Switches</t>
  </si>
  <si>
    <t>Packaging</t>
  </si>
  <si>
    <t>Fasteners</t>
  </si>
  <si>
    <t>USB Protocal</t>
  </si>
  <si>
    <t>USB-B</t>
  </si>
  <si>
    <t>USB-C</t>
  </si>
  <si>
    <t>USB-micro</t>
  </si>
  <si>
    <t>USB-mini</t>
  </si>
  <si>
    <t>includes retainer clip and cable connections to parent controller</t>
  </si>
  <si>
    <t>Additional Charges</t>
  </si>
  <si>
    <t xml:space="preserve">Side Spacers </t>
  </si>
  <si>
    <t>Kit</t>
  </si>
  <si>
    <t>Debris shield on side edges of metal plates (sold as set)</t>
  </si>
  <si>
    <t>xWhatsit Controller</t>
  </si>
  <si>
    <t>Barrell and flipper sold as a set</t>
  </si>
  <si>
    <t>Stainless steel</t>
  </si>
  <si>
    <t>Multiple layers tuned to our application</t>
  </si>
  <si>
    <t>Domestic (US)</t>
  </si>
  <si>
    <t>International (non-US)</t>
  </si>
  <si>
    <t>Notes</t>
  </si>
  <si>
    <t>Individual Parts</t>
  </si>
  <si>
    <t>Model MF Phase 1 Group Buy Order Form</t>
  </si>
  <si>
    <t>Option</t>
  </si>
  <si>
    <t>Choice</t>
  </si>
  <si>
    <t>Assembled Unit (all parts assembled and tuned on your behalf)</t>
  </si>
  <si>
    <t>Yes</t>
  </si>
  <si>
    <t>No</t>
  </si>
  <si>
    <t>Bottom Plate Finish</t>
  </si>
  <si>
    <t>Top Plate Finish</t>
  </si>
  <si>
    <t>Color</t>
  </si>
  <si>
    <t>Side Space Color</t>
  </si>
  <si>
    <t>White if SSK, Black if Full-sized</t>
  </si>
  <si>
    <t>PCB Color</t>
  </si>
  <si>
    <t>If you would like parts purchased from Unicomp on your behalf, or have additional items from our "Cindy Haul" salvage, or any additional thoughts/comments that might impact price…  include those comments below</t>
  </si>
  <si>
    <t>USB Output</t>
  </si>
  <si>
    <t>Only the boxes with green/red outlines are available for edit.  The red box (shipping) is a required field, all green are optional.  Use the "Kit" option if you are wanting to order as a complete unit.  Use the "Individual Parts" options below if you are wanting a subset of a complete unit, or have additional parts to order.  If you are wanting to place an order for mulitiple kits in different configurations, use the "Individual Parts" section for any additional unique configuration.  Once the spreadsheet is complete, save, and PM to lot_lizard on DT.  You will be invoiced once the order is validated.  The order will not be considered valid until paid if full.  Please feel free to PM lot_lizard if you have questions or concerns</t>
  </si>
  <si>
    <t>Assemble complete kit</t>
  </si>
  <si>
    <t>Add switches (includes winkeys)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</si>
</sst>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6" x14ac:knownFonts="1">
    <font>
      <sz val="11"/>
      <color theme="1"/>
      <name val="Calibri"/>
      <family val="2"/>
      <scheme val="minor"/>
    </font>
    <font>
      <b/>
      <sz val="11"/>
      <color theme="1"/>
      <name val="Calibri"/>
      <family val="2"/>
      <scheme val="minor"/>
    </font>
    <font>
      <b/>
      <sz val="11"/>
      <name val="Calibri"/>
      <family val="2"/>
      <scheme val="minor"/>
    </font>
    <font>
      <sz val="11"/>
      <color theme="0"/>
      <name val="Calibri"/>
      <family val="2"/>
      <scheme val="minor"/>
    </font>
    <font>
      <b/>
      <sz val="14"/>
      <color theme="1"/>
      <name val="Calibri"/>
      <family val="2"/>
      <scheme val="minor"/>
    </font>
    <font>
      <b/>
      <sz val="16"/>
      <color theme="9" tint="-0.249977111117893"/>
      <name val="Calibri"/>
      <family val="2"/>
      <scheme val="minor"/>
    </font>
  </fonts>
  <fills count="3">
    <fill>
      <patternFill patternType="none"/>
    </fill>
    <fill>
      <patternFill patternType="gray125"/>
    </fill>
    <fill>
      <patternFill patternType="solid">
        <fgColor theme="0" tint="-4.9989318521683403E-2"/>
        <bgColor indexed="64"/>
      </patternFill>
    </fill>
  </fills>
  <borders count="15">
    <border>
      <left/>
      <right/>
      <top/>
      <bottom/>
      <diagonal/>
    </border>
    <border>
      <left style="medium">
        <color rgb="FF99CC33"/>
      </left>
      <right style="medium">
        <color rgb="FF99CC33"/>
      </right>
      <top style="medium">
        <color rgb="FF99CC33"/>
      </top>
      <bottom style="medium">
        <color rgb="FF99CC33"/>
      </bottom>
      <diagonal/>
    </border>
    <border>
      <left style="medium">
        <color rgb="FF99CC33"/>
      </left>
      <right style="medium">
        <color rgb="FF99CC33"/>
      </right>
      <top style="medium">
        <color rgb="FF99CC33"/>
      </top>
      <bottom/>
      <diagonal/>
    </border>
    <border>
      <left style="medium">
        <color rgb="FF99CC33"/>
      </left>
      <right style="medium">
        <color rgb="FF99CC33"/>
      </right>
      <top/>
      <bottom/>
      <diagonal/>
    </border>
    <border>
      <left style="medium">
        <color rgb="FF99CC33"/>
      </left>
      <right style="medium">
        <color rgb="FF99CC33"/>
      </right>
      <top/>
      <bottom style="medium">
        <color rgb="FF99CC33"/>
      </bottom>
      <diagonal/>
    </border>
    <border>
      <left style="medium">
        <color rgb="FF99CC33"/>
      </left>
      <right/>
      <top style="medium">
        <color rgb="FF99CC33"/>
      </top>
      <bottom/>
      <diagonal/>
    </border>
    <border>
      <left/>
      <right/>
      <top style="medium">
        <color rgb="FF99CC33"/>
      </top>
      <bottom/>
      <diagonal/>
    </border>
    <border>
      <left/>
      <right style="medium">
        <color rgb="FF99CC33"/>
      </right>
      <top style="medium">
        <color rgb="FF99CC33"/>
      </top>
      <bottom/>
      <diagonal/>
    </border>
    <border>
      <left style="medium">
        <color rgb="FF99CC33"/>
      </left>
      <right/>
      <top/>
      <bottom/>
      <diagonal/>
    </border>
    <border>
      <left/>
      <right style="medium">
        <color rgb="FF99CC33"/>
      </right>
      <top/>
      <bottom/>
      <diagonal/>
    </border>
    <border>
      <left style="medium">
        <color rgb="FF99CC33"/>
      </left>
      <right/>
      <top/>
      <bottom style="medium">
        <color rgb="FF99CC33"/>
      </bottom>
      <diagonal/>
    </border>
    <border>
      <left/>
      <right/>
      <top/>
      <bottom style="medium">
        <color rgb="FF99CC33"/>
      </bottom>
      <diagonal/>
    </border>
    <border>
      <left/>
      <right style="medium">
        <color rgb="FF99CC33"/>
      </right>
      <top/>
      <bottom style="medium">
        <color rgb="FF99CC33"/>
      </bottom>
      <diagonal/>
    </border>
    <border>
      <left/>
      <right/>
      <top style="thin">
        <color indexed="64"/>
      </top>
      <bottom style="double">
        <color indexed="64"/>
      </bottom>
      <diagonal/>
    </border>
    <border>
      <left style="medium">
        <color rgb="FFC00000"/>
      </left>
      <right style="medium">
        <color rgb="FFC00000"/>
      </right>
      <top style="medium">
        <color rgb="FFC00000"/>
      </top>
      <bottom style="medium">
        <color rgb="FFC00000"/>
      </bottom>
      <diagonal/>
    </border>
  </borders>
  <cellStyleXfs count="1">
    <xf numFmtId="0" fontId="0" fillId="0" borderId="0"/>
  </cellStyleXfs>
  <cellXfs count="30">
    <xf numFmtId="0" fontId="0" fillId="0" borderId="0" xfId="0"/>
    <xf numFmtId="0" fontId="0" fillId="0" borderId="0" xfId="0" applyProtection="1"/>
    <xf numFmtId="164" fontId="0" fillId="0" borderId="0" xfId="0" applyNumberFormat="1" applyProtection="1"/>
    <xf numFmtId="0" fontId="1" fillId="0" borderId="0" xfId="0" applyFont="1" applyProtection="1"/>
    <xf numFmtId="0" fontId="2" fillId="2" borderId="0" xfId="0" applyFont="1" applyFill="1" applyProtection="1"/>
    <xf numFmtId="164" fontId="2" fillId="2" borderId="0" xfId="0" applyNumberFormat="1" applyFont="1" applyFill="1" applyProtection="1"/>
    <xf numFmtId="10" fontId="0" fillId="0" borderId="0" xfId="0" applyNumberFormat="1" applyProtection="1"/>
    <xf numFmtId="0" fontId="0" fillId="0" borderId="2" xfId="0" applyBorder="1" applyProtection="1">
      <protection locked="0"/>
    </xf>
    <xf numFmtId="0" fontId="0" fillId="0" borderId="3" xfId="0" applyBorder="1" applyProtection="1">
      <protection locked="0"/>
    </xf>
    <xf numFmtId="0" fontId="0" fillId="0" borderId="4" xfId="0" applyBorder="1" applyProtection="1">
      <protection locked="0"/>
    </xf>
    <xf numFmtId="0" fontId="0" fillId="0" borderId="1" xfId="0" applyBorder="1" applyProtection="1">
      <protection locked="0"/>
    </xf>
    <xf numFmtId="0" fontId="0" fillId="0" borderId="0" xfId="0" applyBorder="1" applyProtection="1"/>
    <xf numFmtId="0" fontId="0" fillId="0" borderId="0" xfId="0" applyFill="1" applyBorder="1" applyProtection="1"/>
    <xf numFmtId="164" fontId="1" fillId="0" borderId="13" xfId="0" applyNumberFormat="1" applyFont="1" applyBorder="1" applyProtection="1"/>
    <xf numFmtId="164" fontId="0" fillId="0" borderId="0" xfId="0" applyNumberFormat="1" applyBorder="1" applyProtection="1"/>
    <xf numFmtId="0" fontId="4" fillId="0" borderId="0" xfId="0" applyFont="1" applyProtection="1"/>
    <xf numFmtId="0" fontId="3" fillId="0" borderId="0" xfId="0" applyFont="1" applyProtection="1"/>
    <xf numFmtId="0" fontId="0" fillId="0" borderId="14" xfId="0" applyBorder="1" applyProtection="1">
      <protection locked="0"/>
    </xf>
    <xf numFmtId="0" fontId="5" fillId="0" borderId="0" xfId="0" applyFont="1" applyProtection="1"/>
    <xf numFmtId="0" fontId="0" fillId="0" borderId="5" xfId="0" applyBorder="1" applyProtection="1">
      <protection locked="0"/>
    </xf>
    <xf numFmtId="0" fontId="0" fillId="0" borderId="6" xfId="0" applyBorder="1" applyProtection="1">
      <protection locked="0"/>
    </xf>
    <xf numFmtId="0" fontId="0" fillId="0" borderId="7" xfId="0" applyBorder="1" applyProtection="1">
      <protection locked="0"/>
    </xf>
    <xf numFmtId="0" fontId="0" fillId="0" borderId="8" xfId="0" applyBorder="1" applyProtection="1">
      <protection locked="0"/>
    </xf>
    <xf numFmtId="0" fontId="0" fillId="0" borderId="0"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11" xfId="0" applyBorder="1" applyProtection="1">
      <protection locked="0"/>
    </xf>
    <xf numFmtId="0" fontId="0" fillId="0" borderId="12" xfId="0" applyBorder="1" applyProtection="1">
      <protection locked="0"/>
    </xf>
    <xf numFmtId="0" fontId="0" fillId="0" borderId="11" xfId="0" applyFill="1" applyBorder="1" applyAlignment="1" applyProtection="1">
      <alignment wrapText="1"/>
    </xf>
    <xf numFmtId="0" fontId="0" fillId="0" borderId="0" xfId="0" applyAlignment="1" applyProtection="1">
      <alignment wrapText="1"/>
    </xf>
  </cellXfs>
  <cellStyles count="1">
    <cellStyle name="Normal" xfId="0" builtinId="0"/>
  </cellStyles>
  <dxfs count="0"/>
  <tableStyles count="0" defaultTableStyle="TableStyleMedium2" defaultPivotStyle="PivotStyleLight16"/>
  <colors>
    <mruColors>
      <color rgb="FF99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228600</xdr:colOff>
      <xdr:row>0</xdr:row>
      <xdr:rowOff>123825</xdr:rowOff>
    </xdr:from>
    <xdr:to>
      <xdr:col>2</xdr:col>
      <xdr:colOff>1981200</xdr:colOff>
      <xdr:row>0</xdr:row>
      <xdr:rowOff>836722</xdr:rowOff>
    </xdr:to>
    <xdr:pic>
      <xdr:nvPicPr>
        <xdr:cNvPr id="4"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123825"/>
          <a:ext cx="3724275" cy="712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J84"/>
  <sheetViews>
    <sheetView showZeros="0" tabSelected="1" workbookViewId="0"/>
  </sheetViews>
  <sheetFormatPr defaultRowHeight="15" x14ac:dyDescent="0.25"/>
  <cols>
    <col min="1" max="1" width="9.25" style="1" customWidth="1"/>
    <col min="2" max="2" width="16.625" style="1" bestFit="1" customWidth="1"/>
    <col min="3" max="3" width="49.25" style="1" bestFit="1" customWidth="1"/>
    <col min="4" max="4" width="23.75" style="1" bestFit="1" customWidth="1"/>
    <col min="5" max="5" width="9" style="2"/>
    <col min="6" max="6" width="9" style="1"/>
    <col min="7" max="7" width="9" style="2"/>
    <col min="8" max="16384" width="9" style="1"/>
  </cols>
  <sheetData>
    <row r="1" spans="2:8" ht="78.75" customHeight="1" x14ac:dyDescent="0.25">
      <c r="B1"/>
    </row>
    <row r="2" spans="2:8" ht="21" x14ac:dyDescent="0.35">
      <c r="B2" s="18" t="s">
        <v>45</v>
      </c>
      <c r="C2" s="18"/>
      <c r="D2" s="18"/>
      <c r="E2" s="18"/>
      <c r="F2" s="18"/>
      <c r="G2" s="18"/>
      <c r="H2" s="18"/>
    </row>
    <row r="4" spans="2:8" ht="81" customHeight="1" x14ac:dyDescent="0.25">
      <c r="C4" s="29" t="s">
        <v>59</v>
      </c>
      <c r="D4" s="29"/>
      <c r="E4" s="29"/>
      <c r="F4" s="29"/>
      <c r="G4" s="29"/>
      <c r="H4" s="29"/>
    </row>
    <row r="6" spans="2:8" ht="18.75" x14ac:dyDescent="0.3">
      <c r="B6" s="15" t="s">
        <v>35</v>
      </c>
    </row>
    <row r="7" spans="2:8" ht="15.75" thickBot="1" x14ac:dyDescent="0.3">
      <c r="C7" s="4" t="s">
        <v>46</v>
      </c>
      <c r="D7" s="4" t="s">
        <v>47</v>
      </c>
      <c r="E7" s="5" t="s">
        <v>1</v>
      </c>
      <c r="F7" s="4" t="s">
        <v>2</v>
      </c>
      <c r="G7" s="5" t="s">
        <v>3</v>
      </c>
    </row>
    <row r="8" spans="2:8" ht="15.75" thickBot="1" x14ac:dyDescent="0.3">
      <c r="C8" s="1" t="s">
        <v>15</v>
      </c>
      <c r="D8" s="10"/>
      <c r="E8" s="2">
        <f>E20+E28+E36+E41+E51+E47+E58+E66</f>
        <v>124</v>
      </c>
      <c r="F8" s="10"/>
      <c r="G8" s="2">
        <f>F8*E8</f>
        <v>0</v>
      </c>
    </row>
    <row r="9" spans="2:8" ht="15.75" thickBot="1" x14ac:dyDescent="0.3">
      <c r="C9" s="1" t="s">
        <v>52</v>
      </c>
      <c r="D9" s="10"/>
      <c r="F9" s="11"/>
    </row>
    <row r="10" spans="2:8" ht="15.75" thickBot="1" x14ac:dyDescent="0.3">
      <c r="C10" s="12" t="s">
        <v>51</v>
      </c>
      <c r="D10" s="10"/>
      <c r="F10" s="11"/>
    </row>
    <row r="11" spans="2:8" ht="15.75" thickBot="1" x14ac:dyDescent="0.3">
      <c r="C11" s="12" t="s">
        <v>54</v>
      </c>
      <c r="D11" s="10"/>
      <c r="F11" s="11"/>
    </row>
    <row r="12" spans="2:8" ht="15.75" thickBot="1" x14ac:dyDescent="0.3">
      <c r="C12" s="12" t="s">
        <v>56</v>
      </c>
      <c r="D12" s="10"/>
      <c r="F12" s="11"/>
    </row>
    <row r="13" spans="2:8" ht="15.75" thickBot="1" x14ac:dyDescent="0.3">
      <c r="C13" s="12" t="s">
        <v>58</v>
      </c>
      <c r="D13" s="10"/>
      <c r="F13" s="11"/>
    </row>
    <row r="14" spans="2:8" ht="15.75" thickBot="1" x14ac:dyDescent="0.3">
      <c r="C14" s="12" t="s">
        <v>61</v>
      </c>
      <c r="D14" s="10"/>
      <c r="E14" s="2">
        <f>IF(D8="SSK (84-key)", 86 *E62, IF(D8="Full Size (101-key)", 103 *E62, 0))</f>
        <v>0</v>
      </c>
      <c r="F14" s="11"/>
      <c r="G14" s="2">
        <f>IF(D14="Yes",E14*F8,0)</f>
        <v>0</v>
      </c>
    </row>
    <row r="15" spans="2:8" ht="15.75" thickBot="1" x14ac:dyDescent="0.3">
      <c r="C15" s="12" t="s">
        <v>60</v>
      </c>
      <c r="D15" s="10"/>
      <c r="E15" s="2">
        <v>20</v>
      </c>
      <c r="F15" s="11"/>
      <c r="G15" s="2">
        <f>IF(D15="Yes",F8 *E15,0)</f>
        <v>0</v>
      </c>
    </row>
    <row r="16" spans="2:8" x14ac:dyDescent="0.25">
      <c r="D16" s="11"/>
      <c r="F16" s="11"/>
    </row>
    <row r="17" spans="2:7" ht="18.75" x14ac:dyDescent="0.3">
      <c r="B17" s="15" t="s">
        <v>44</v>
      </c>
    </row>
    <row r="18" spans="2:7" x14ac:dyDescent="0.25">
      <c r="B18" s="3" t="s">
        <v>0</v>
      </c>
    </row>
    <row r="19" spans="2:7" ht="15.75" thickBot="1" x14ac:dyDescent="0.3">
      <c r="C19" s="4" t="s">
        <v>9</v>
      </c>
      <c r="D19" s="4" t="s">
        <v>15</v>
      </c>
      <c r="E19" s="5" t="s">
        <v>1</v>
      </c>
      <c r="F19" s="4" t="s">
        <v>2</v>
      </c>
      <c r="G19" s="5" t="s">
        <v>3</v>
      </c>
    </row>
    <row r="20" spans="2:7" x14ac:dyDescent="0.25">
      <c r="C20" s="1" t="s">
        <v>8</v>
      </c>
      <c r="D20" s="7"/>
      <c r="E20" s="2">
        <v>39</v>
      </c>
      <c r="F20" s="7"/>
      <c r="G20" s="2">
        <f>F20*E20</f>
        <v>0</v>
      </c>
    </row>
    <row r="21" spans="2:7" x14ac:dyDescent="0.25">
      <c r="C21" s="1" t="s">
        <v>4</v>
      </c>
      <c r="D21" s="8"/>
      <c r="E21" s="2">
        <v>39</v>
      </c>
      <c r="F21" s="8"/>
      <c r="G21" s="2">
        <f>F21*E21</f>
        <v>0</v>
      </c>
    </row>
    <row r="22" spans="2:7" x14ac:dyDescent="0.25">
      <c r="C22" s="1" t="s">
        <v>5</v>
      </c>
      <c r="D22" s="8"/>
      <c r="E22" s="2">
        <v>39</v>
      </c>
      <c r="F22" s="8"/>
      <c r="G22" s="2">
        <f>E22*F22</f>
        <v>0</v>
      </c>
    </row>
    <row r="23" spans="2:7" x14ac:dyDescent="0.25">
      <c r="C23" s="1" t="s">
        <v>6</v>
      </c>
      <c r="D23" s="8"/>
      <c r="E23" s="2">
        <v>39</v>
      </c>
      <c r="F23" s="8"/>
      <c r="G23" s="2">
        <f t="shared" ref="G23:G24" si="0">E23*F23</f>
        <v>0</v>
      </c>
    </row>
    <row r="24" spans="2:7" ht="15.75" thickBot="1" x14ac:dyDescent="0.3">
      <c r="C24" s="1" t="s">
        <v>7</v>
      </c>
      <c r="D24" s="9"/>
      <c r="E24" s="2">
        <v>39</v>
      </c>
      <c r="F24" s="9"/>
      <c r="G24" s="2">
        <f t="shared" si="0"/>
        <v>0</v>
      </c>
    </row>
    <row r="26" spans="2:7" x14ac:dyDescent="0.25">
      <c r="B26" s="3" t="s">
        <v>10</v>
      </c>
    </row>
    <row r="27" spans="2:7" ht="15.75" thickBot="1" x14ac:dyDescent="0.3">
      <c r="C27" s="4" t="s">
        <v>9</v>
      </c>
      <c r="D27" s="4" t="s">
        <v>15</v>
      </c>
      <c r="E27" s="5" t="s">
        <v>1</v>
      </c>
      <c r="F27" s="4" t="s">
        <v>2</v>
      </c>
      <c r="G27" s="5" t="s">
        <v>3</v>
      </c>
    </row>
    <row r="28" spans="2:7" x14ac:dyDescent="0.25">
      <c r="C28" s="1" t="s">
        <v>8</v>
      </c>
      <c r="D28" s="7"/>
      <c r="E28" s="2">
        <v>26</v>
      </c>
      <c r="F28" s="7"/>
      <c r="G28" s="2">
        <f>F28*E28</f>
        <v>0</v>
      </c>
    </row>
    <row r="29" spans="2:7" x14ac:dyDescent="0.25">
      <c r="C29" s="1" t="s">
        <v>4</v>
      </c>
      <c r="D29" s="8"/>
      <c r="E29" s="2">
        <v>26</v>
      </c>
      <c r="F29" s="8"/>
      <c r="G29" s="2">
        <f>F29*E29</f>
        <v>0</v>
      </c>
    </row>
    <row r="30" spans="2:7" x14ac:dyDescent="0.25">
      <c r="C30" s="1" t="s">
        <v>5</v>
      </c>
      <c r="D30" s="8"/>
      <c r="E30" s="2">
        <v>26</v>
      </c>
      <c r="F30" s="8"/>
      <c r="G30" s="2">
        <f>E30*F30</f>
        <v>0</v>
      </c>
    </row>
    <row r="31" spans="2:7" x14ac:dyDescent="0.25">
      <c r="C31" s="1" t="s">
        <v>6</v>
      </c>
      <c r="D31" s="8"/>
      <c r="E31" s="2">
        <v>26</v>
      </c>
      <c r="F31" s="8"/>
      <c r="G31" s="2">
        <f t="shared" ref="G31:G32" si="1">E31*F31</f>
        <v>0</v>
      </c>
    </row>
    <row r="32" spans="2:7" ht="15.75" thickBot="1" x14ac:dyDescent="0.3">
      <c r="C32" s="1" t="s">
        <v>7</v>
      </c>
      <c r="D32" s="9"/>
      <c r="E32" s="2">
        <v>26</v>
      </c>
      <c r="F32" s="9"/>
      <c r="G32" s="2">
        <f t="shared" si="1"/>
        <v>0</v>
      </c>
    </row>
    <row r="33" spans="2:7" x14ac:dyDescent="0.25">
      <c r="D33" s="11"/>
      <c r="F33" s="11"/>
    </row>
    <row r="34" spans="2:7" x14ac:dyDescent="0.25">
      <c r="B34" s="3" t="s">
        <v>34</v>
      </c>
      <c r="C34" s="12" t="s">
        <v>36</v>
      </c>
    </row>
    <row r="35" spans="2:7" ht="15.75" thickBot="1" x14ac:dyDescent="0.3">
      <c r="C35" s="4" t="s">
        <v>53</v>
      </c>
      <c r="D35" s="4" t="s">
        <v>15</v>
      </c>
      <c r="E35" s="5" t="s">
        <v>1</v>
      </c>
      <c r="F35" s="4" t="s">
        <v>2</v>
      </c>
      <c r="G35" s="5" t="s">
        <v>3</v>
      </c>
    </row>
    <row r="36" spans="2:7" x14ac:dyDescent="0.25">
      <c r="C36" s="1" t="s">
        <v>18</v>
      </c>
      <c r="D36" s="7"/>
      <c r="E36" s="2">
        <v>4</v>
      </c>
      <c r="F36" s="7"/>
      <c r="G36" s="2">
        <f>F36*E36</f>
        <v>0</v>
      </c>
    </row>
    <row r="37" spans="2:7" ht="15.75" thickBot="1" x14ac:dyDescent="0.3">
      <c r="C37" s="1" t="s">
        <v>19</v>
      </c>
      <c r="D37" s="9"/>
      <c r="E37" s="2">
        <v>4</v>
      </c>
      <c r="F37" s="9"/>
      <c r="G37" s="2">
        <f>F37*E37</f>
        <v>0</v>
      </c>
    </row>
    <row r="39" spans="2:7" x14ac:dyDescent="0.25">
      <c r="B39" s="3" t="s">
        <v>14</v>
      </c>
    </row>
    <row r="40" spans="2:7" ht="15.75" thickBot="1" x14ac:dyDescent="0.3">
      <c r="C40" s="4" t="s">
        <v>53</v>
      </c>
      <c r="D40" s="4" t="s">
        <v>15</v>
      </c>
      <c r="E40" s="5" t="s">
        <v>1</v>
      </c>
      <c r="F40" s="4" t="s">
        <v>2</v>
      </c>
      <c r="G40" s="5" t="s">
        <v>3</v>
      </c>
    </row>
    <row r="41" spans="2:7" ht="15.75" thickBot="1" x14ac:dyDescent="0.3">
      <c r="C41" s="1" t="s">
        <v>20</v>
      </c>
      <c r="D41" s="10"/>
      <c r="E41" s="2">
        <v>14</v>
      </c>
      <c r="F41" s="7"/>
      <c r="G41" s="2">
        <f>F41*E41</f>
        <v>0</v>
      </c>
    </row>
    <row r="42" spans="2:7" x14ac:dyDescent="0.25">
      <c r="C42" s="1" t="s">
        <v>18</v>
      </c>
      <c r="D42" s="1" t="s">
        <v>21</v>
      </c>
      <c r="E42" s="2">
        <v>14</v>
      </c>
      <c r="F42" s="8"/>
      <c r="G42" s="2">
        <f>F42*E42</f>
        <v>0</v>
      </c>
    </row>
    <row r="43" spans="2:7" ht="15.75" thickBot="1" x14ac:dyDescent="0.3">
      <c r="C43" s="1" t="s">
        <v>19</v>
      </c>
      <c r="D43" s="1" t="s">
        <v>17</v>
      </c>
      <c r="E43" s="2">
        <v>14</v>
      </c>
      <c r="F43" s="9"/>
      <c r="G43" s="2">
        <f>E43*F43</f>
        <v>0</v>
      </c>
    </row>
    <row r="44" spans="2:7" x14ac:dyDescent="0.25">
      <c r="F44" s="11"/>
    </row>
    <row r="45" spans="2:7" x14ac:dyDescent="0.25">
      <c r="B45" s="3" t="s">
        <v>37</v>
      </c>
    </row>
    <row r="46" spans="2:7" ht="15.75" thickBot="1" x14ac:dyDescent="0.3">
      <c r="C46" s="4" t="s">
        <v>53</v>
      </c>
      <c r="D46" s="4"/>
      <c r="E46" s="5" t="s">
        <v>1</v>
      </c>
      <c r="F46" s="4" t="s">
        <v>2</v>
      </c>
      <c r="G46" s="5" t="s">
        <v>3</v>
      </c>
    </row>
    <row r="47" spans="2:7" ht="15.75" thickBot="1" x14ac:dyDescent="0.3">
      <c r="C47" s="1" t="s">
        <v>20</v>
      </c>
      <c r="D47" s="11"/>
      <c r="E47" s="2">
        <v>18</v>
      </c>
      <c r="F47" s="10"/>
      <c r="G47" s="2">
        <f>F47*E47</f>
        <v>0</v>
      </c>
    </row>
    <row r="48" spans="2:7" x14ac:dyDescent="0.25">
      <c r="D48" s="11"/>
      <c r="F48" s="11"/>
    </row>
    <row r="49" spans="2:7" x14ac:dyDescent="0.25">
      <c r="B49" s="3" t="s">
        <v>58</v>
      </c>
      <c r="C49" s="1" t="s">
        <v>32</v>
      </c>
    </row>
    <row r="50" spans="2:7" ht="15.75" thickBot="1" x14ac:dyDescent="0.3">
      <c r="C50" s="4" t="s">
        <v>27</v>
      </c>
      <c r="D50" s="4"/>
      <c r="E50" s="5" t="s">
        <v>1</v>
      </c>
      <c r="F50" s="4" t="s">
        <v>2</v>
      </c>
      <c r="G50" s="5" t="s">
        <v>3</v>
      </c>
    </row>
    <row r="51" spans="2:7" x14ac:dyDescent="0.25">
      <c r="C51" s="1" t="s">
        <v>28</v>
      </c>
      <c r="D51" s="11"/>
      <c r="E51" s="2">
        <v>7</v>
      </c>
      <c r="F51" s="7"/>
      <c r="G51" s="2">
        <f>F51*E51</f>
        <v>0</v>
      </c>
    </row>
    <row r="52" spans="2:7" x14ac:dyDescent="0.25">
      <c r="C52" s="1" t="s">
        <v>29</v>
      </c>
      <c r="D52" s="11" t="s">
        <v>23</v>
      </c>
      <c r="E52" s="2">
        <v>7</v>
      </c>
      <c r="F52" s="8"/>
      <c r="G52" s="2">
        <f>F52*E52</f>
        <v>0</v>
      </c>
    </row>
    <row r="53" spans="2:7" x14ac:dyDescent="0.25">
      <c r="C53" s="1" t="s">
        <v>30</v>
      </c>
      <c r="D53" s="11"/>
      <c r="E53" s="2">
        <v>7</v>
      </c>
      <c r="F53" s="8"/>
      <c r="G53" s="2">
        <f>F53*E53</f>
        <v>0</v>
      </c>
    </row>
    <row r="54" spans="2:7" ht="15.75" thickBot="1" x14ac:dyDescent="0.3">
      <c r="C54" s="1" t="s">
        <v>31</v>
      </c>
      <c r="D54" s="11"/>
      <c r="E54" s="2">
        <v>7</v>
      </c>
      <c r="F54" s="9"/>
      <c r="G54" s="2">
        <f>F54*E54</f>
        <v>0</v>
      </c>
    </row>
    <row r="55" spans="2:7" x14ac:dyDescent="0.25">
      <c r="F55" s="11"/>
      <c r="G55" s="2">
        <f>F55*E55</f>
        <v>0</v>
      </c>
    </row>
    <row r="56" spans="2:7" x14ac:dyDescent="0.25">
      <c r="B56" s="3" t="s">
        <v>22</v>
      </c>
    </row>
    <row r="57" spans="2:7" ht="15.75" thickBot="1" x14ac:dyDescent="0.3">
      <c r="C57" s="4"/>
      <c r="D57" s="4" t="s">
        <v>15</v>
      </c>
      <c r="E57" s="5" t="s">
        <v>1</v>
      </c>
      <c r="F57" s="4" t="s">
        <v>2</v>
      </c>
      <c r="G57" s="5" t="s">
        <v>3</v>
      </c>
    </row>
    <row r="58" spans="2:7" ht="15.75" thickBot="1" x14ac:dyDescent="0.3">
      <c r="C58" s="1" t="s">
        <v>40</v>
      </c>
      <c r="D58" s="10"/>
      <c r="E58" s="2">
        <v>9</v>
      </c>
      <c r="F58" s="10"/>
      <c r="G58" s="2">
        <f>F58*E58</f>
        <v>0</v>
      </c>
    </row>
    <row r="59" spans="2:7" x14ac:dyDescent="0.25">
      <c r="D59" s="11"/>
      <c r="F59" s="11"/>
    </row>
    <row r="60" spans="2:7" x14ac:dyDescent="0.25">
      <c r="B60" s="3" t="s">
        <v>24</v>
      </c>
    </row>
    <row r="61" spans="2:7" ht="15.75" thickBot="1" x14ac:dyDescent="0.3">
      <c r="C61" s="4"/>
      <c r="D61" s="4"/>
      <c r="E61" s="5" t="s">
        <v>1</v>
      </c>
      <c r="F61" s="4" t="s">
        <v>2</v>
      </c>
      <c r="G61" s="5" t="s">
        <v>3</v>
      </c>
    </row>
    <row r="62" spans="2:7" ht="15.75" thickBot="1" x14ac:dyDescent="0.3">
      <c r="C62" s="12" t="s">
        <v>38</v>
      </c>
      <c r="D62" s="11"/>
      <c r="E62" s="2">
        <v>0.5</v>
      </c>
      <c r="F62" s="10"/>
      <c r="G62" s="2">
        <f>F62*E62</f>
        <v>0</v>
      </c>
    </row>
    <row r="63" spans="2:7" x14ac:dyDescent="0.25">
      <c r="D63" s="11"/>
      <c r="F63" s="11"/>
    </row>
    <row r="64" spans="2:7" x14ac:dyDescent="0.25">
      <c r="B64" s="3" t="s">
        <v>26</v>
      </c>
    </row>
    <row r="65" spans="2:10" ht="15.75" thickBot="1" x14ac:dyDescent="0.3">
      <c r="C65" s="4" t="s">
        <v>9</v>
      </c>
      <c r="D65" s="4" t="s">
        <v>15</v>
      </c>
      <c r="E65" s="5" t="s">
        <v>1</v>
      </c>
      <c r="F65" s="4" t="s">
        <v>2</v>
      </c>
      <c r="G65" s="5" t="s">
        <v>3</v>
      </c>
    </row>
    <row r="66" spans="2:10" ht="15.75" thickBot="1" x14ac:dyDescent="0.3">
      <c r="C66" s="1" t="s">
        <v>39</v>
      </c>
      <c r="D66" s="10"/>
      <c r="E66" s="2">
        <v>7</v>
      </c>
      <c r="F66" s="10"/>
      <c r="G66" s="2">
        <f>F66*E66</f>
        <v>0</v>
      </c>
    </row>
    <row r="67" spans="2:10" x14ac:dyDescent="0.25">
      <c r="D67" s="11"/>
      <c r="F67" s="11"/>
    </row>
    <row r="68" spans="2:10" x14ac:dyDescent="0.25">
      <c r="B68" s="3" t="s">
        <v>33</v>
      </c>
    </row>
    <row r="69" spans="2:10" ht="15.75" thickBot="1" x14ac:dyDescent="0.3">
      <c r="B69" s="3"/>
      <c r="C69" s="1" t="s">
        <v>3</v>
      </c>
      <c r="G69" s="2">
        <f>SUM(G4:G66)</f>
        <v>0</v>
      </c>
    </row>
    <row r="70" spans="2:10" ht="15.75" thickBot="1" x14ac:dyDescent="0.3">
      <c r="B70" s="3"/>
      <c r="C70" s="12" t="s">
        <v>48</v>
      </c>
      <c r="D70" s="10"/>
      <c r="E70" s="2">
        <v>20</v>
      </c>
      <c r="F70" s="10"/>
      <c r="G70" s="2">
        <f>IF(D70="Yes", E70*H70, 0)</f>
        <v>0</v>
      </c>
      <c r="H70" s="16">
        <f>MIN(F20:F24,F28:F32)</f>
        <v>0</v>
      </c>
    </row>
    <row r="71" spans="2:10" ht="15.75" thickBot="1" x14ac:dyDescent="0.3">
      <c r="B71" s="3"/>
      <c r="C71" s="1" t="s">
        <v>25</v>
      </c>
      <c r="E71" s="2">
        <v>8</v>
      </c>
      <c r="F71" s="1">
        <f>MAX(SUM(F20:F24),SUM(F28:F32)) +F8</f>
        <v>0</v>
      </c>
      <c r="G71" s="2">
        <f>E71*F71</f>
        <v>0</v>
      </c>
    </row>
    <row r="72" spans="2:10" ht="15.75" thickBot="1" x14ac:dyDescent="0.3">
      <c r="C72" s="1" t="s">
        <v>11</v>
      </c>
      <c r="D72" s="17"/>
      <c r="G72" s="2">
        <f>IF(D72="Domestic (US)", 15, IF(D72="International (non-US)", 40, 0))</f>
        <v>0</v>
      </c>
    </row>
    <row r="73" spans="2:10" x14ac:dyDescent="0.25">
      <c r="C73" s="1" t="s">
        <v>12</v>
      </c>
      <c r="E73" s="6">
        <v>3.7499999999999999E-2</v>
      </c>
      <c r="G73" s="2">
        <f>SUM(G4:G72) * E73</f>
        <v>0</v>
      </c>
    </row>
    <row r="74" spans="2:10" ht="15.75" thickBot="1" x14ac:dyDescent="0.3">
      <c r="C74" s="1" t="s">
        <v>13</v>
      </c>
      <c r="G74" s="13">
        <f>G69+SUM(G70:G73)</f>
        <v>0</v>
      </c>
      <c r="H74" s="12"/>
      <c r="I74" s="12"/>
      <c r="J74" s="12"/>
    </row>
    <row r="75" spans="2:10" ht="15.75" thickTop="1" x14ac:dyDescent="0.25">
      <c r="C75" s="11"/>
      <c r="D75" s="11"/>
      <c r="E75" s="14"/>
      <c r="F75" s="11"/>
      <c r="G75" s="14"/>
      <c r="H75" s="11"/>
      <c r="I75" s="11"/>
    </row>
    <row r="76" spans="2:10" ht="33.75" customHeight="1" thickBot="1" x14ac:dyDescent="0.3">
      <c r="B76" s="3" t="s">
        <v>43</v>
      </c>
      <c r="C76" s="28" t="s">
        <v>57</v>
      </c>
      <c r="D76" s="28"/>
      <c r="E76" s="28"/>
      <c r="F76" s="28"/>
      <c r="G76" s="28"/>
      <c r="H76" s="28"/>
      <c r="I76" s="11"/>
    </row>
    <row r="77" spans="2:10" x14ac:dyDescent="0.25">
      <c r="C77" s="19"/>
      <c r="D77" s="20"/>
      <c r="E77" s="20"/>
      <c r="F77" s="20"/>
      <c r="G77" s="20"/>
      <c r="H77" s="21"/>
      <c r="I77" s="11"/>
    </row>
    <row r="78" spans="2:10" x14ac:dyDescent="0.25">
      <c r="C78" s="22"/>
      <c r="D78" s="23"/>
      <c r="E78" s="23"/>
      <c r="F78" s="23"/>
      <c r="G78" s="23"/>
      <c r="H78" s="24"/>
      <c r="I78" s="11"/>
    </row>
    <row r="79" spans="2:10" x14ac:dyDescent="0.25">
      <c r="C79" s="22"/>
      <c r="D79" s="23"/>
      <c r="E79" s="23"/>
      <c r="F79" s="23"/>
      <c r="G79" s="23"/>
      <c r="H79" s="24"/>
      <c r="I79" s="11"/>
    </row>
    <row r="80" spans="2:10" x14ac:dyDescent="0.25">
      <c r="C80" s="22"/>
      <c r="D80" s="23"/>
      <c r="E80" s="23"/>
      <c r="F80" s="23"/>
      <c r="G80" s="23"/>
      <c r="H80" s="24"/>
    </row>
    <row r="81" spans="3:8" x14ac:dyDescent="0.25">
      <c r="C81" s="22"/>
      <c r="D81" s="23"/>
      <c r="E81" s="23"/>
      <c r="F81" s="23"/>
      <c r="G81" s="23"/>
      <c r="H81" s="24"/>
    </row>
    <row r="82" spans="3:8" x14ac:dyDescent="0.25">
      <c r="C82" s="22"/>
      <c r="D82" s="23"/>
      <c r="E82" s="23"/>
      <c r="F82" s="23"/>
      <c r="G82" s="23"/>
      <c r="H82" s="24"/>
    </row>
    <row r="83" spans="3:8" x14ac:dyDescent="0.25">
      <c r="C83" s="22"/>
      <c r="D83" s="23"/>
      <c r="E83" s="23"/>
      <c r="F83" s="23"/>
      <c r="G83" s="23"/>
      <c r="H83" s="24"/>
    </row>
    <row r="84" spans="3:8" ht="15.75" thickBot="1" x14ac:dyDescent="0.3">
      <c r="C84" s="25"/>
      <c r="D84" s="26"/>
      <c r="E84" s="26"/>
      <c r="F84" s="26"/>
      <c r="G84" s="26"/>
      <c r="H84" s="27"/>
    </row>
  </sheetData>
  <sheetProtection algorithmName="SHA-512" hashValue="/Y36uQLTp/TIITzRDIQxa53/PlVA5NdFCEoC1tIEzwt0I5k2IrRqDlEvfa7o8RHn1ZtYtmvgh59pjgVjrjDEdg==" saltValue="iMQg/yYCeAJGwbqitDZ6jA==" spinCount="100000" sheet="1" objects="1" scenarios="1"/>
  <mergeCells count="4">
    <mergeCell ref="B2:H2"/>
    <mergeCell ref="C77:H84"/>
    <mergeCell ref="C76:H76"/>
    <mergeCell ref="C4:H4"/>
  </mergeCells>
  <dataValidations count="10">
    <dataValidation type="whole" operator="greaterThanOrEqual" allowBlank="1" showInputMessage="1" showErrorMessage="1" errorTitle="Invalid Quantity" error="Quantity must be a whole number that is greater than or equal to 0" sqref="F20:F24 F51:F55 F41:F44 F66:F67 F58:F59 F62:F63 F47:F48 F28:F33 F36:F37 F8:F16">
      <formula1>0</formula1>
    </dataValidation>
    <dataValidation type="list" showInputMessage="1" showErrorMessage="1" sqref="D21:D24">
      <formula1>Form_Factor</formula1>
    </dataValidation>
    <dataValidation type="list" allowBlank="1" showInputMessage="1" showErrorMessage="1" sqref="D20 D66 D41 D58:D59 D28:D33 D36:D37 D8 D16">
      <formula1>Form_Factor</formula1>
    </dataValidation>
    <dataValidation type="list" allowBlank="1" showInputMessage="1" showErrorMessage="1" sqref="D72">
      <formula1>Shipping</formula1>
    </dataValidation>
    <dataValidation type="list" allowBlank="1" showInputMessage="1" showErrorMessage="1" sqref="D70 D14:D15">
      <formula1>YesNo</formula1>
    </dataValidation>
    <dataValidation type="whole" operator="lessThanOrEqual" allowBlank="1" showInputMessage="1" showErrorMessage="1" errorTitle="Quantity not valid" error="Enter a quantity that is less than or equal to the combined number of kits and sets of individual parts" sqref="F70">
      <formula1>H70</formula1>
    </dataValidation>
    <dataValidation type="list" showInputMessage="1" showErrorMessage="1" sqref="D9:D10">
      <formula1>PlateColor</formula1>
    </dataValidation>
    <dataValidation type="list" allowBlank="1" showInputMessage="1" showErrorMessage="1" sqref="D11">
      <formula1>SpacerColor</formula1>
    </dataValidation>
    <dataValidation type="list" allowBlank="1" showInputMessage="1" showErrorMessage="1" sqref="D13">
      <formula1>USB</formula1>
    </dataValidation>
    <dataValidation type="list" allowBlank="1" showInputMessage="1" showErrorMessage="1" sqref="D12">
      <formula1>PCBColor</formula1>
    </dataValidation>
  </dataValidations>
  <pageMargins left="0.7" right="0.7" top="0.75" bottom="0.75" header="0.3" footer="0.3"/>
  <pageSetup paperSize="256" orientation="landscape" horizontalDpi="300" copies="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D2"/>
  <sheetViews>
    <sheetView workbookViewId="0">
      <selection activeCell="D1" sqref="D1:D2"/>
    </sheetView>
  </sheetViews>
  <sheetFormatPr defaultRowHeight="15" x14ac:dyDescent="0.25"/>
  <cols>
    <col min="1" max="1" width="14.75" bestFit="1" customWidth="1"/>
    <col min="2" max="2" width="18.25" bestFit="1" customWidth="1"/>
  </cols>
  <sheetData>
    <row r="1" spans="1:4" x14ac:dyDescent="0.25">
      <c r="A1" t="s">
        <v>17</v>
      </c>
      <c r="B1" t="s">
        <v>41</v>
      </c>
      <c r="C1" t="s">
        <v>49</v>
      </c>
      <c r="D1" t="s">
        <v>20</v>
      </c>
    </row>
    <row r="2" spans="1:4" x14ac:dyDescent="0.25">
      <c r="A2" t="s">
        <v>16</v>
      </c>
      <c r="B2" t="s">
        <v>42</v>
      </c>
      <c r="C2" t="s">
        <v>50</v>
      </c>
      <c r="D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7</vt:i4>
      </vt:variant>
    </vt:vector>
  </HeadingPairs>
  <TitlesOfParts>
    <vt:vector size="9" baseType="lpstr">
      <vt:lpstr>Order Form</vt:lpstr>
      <vt:lpstr>Lists</vt:lpstr>
      <vt:lpstr>Form_Factor</vt:lpstr>
      <vt:lpstr>PCBColor</vt:lpstr>
      <vt:lpstr>PlateColor</vt:lpstr>
      <vt:lpstr>Shipping</vt:lpstr>
      <vt:lpstr>SpacerColor</vt:lpstr>
      <vt:lpstr>USB</vt:lpstr>
      <vt:lpstr>YesNo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Brad Bentley</dc:creator>
  <cp:lastModifiedBy>Brad Bentley</cp:lastModifiedBy>
  <cp:lastPrinted>2016-11-02T17:34:26Z</cp:lastPrinted>
  <dcterms:created xsi:type="dcterms:W3CDTF">2016-11-01T15:43:12Z</dcterms:created>
  <dcterms:modified xsi:type="dcterms:W3CDTF">2016-11-03T18:12:10Z</dcterms:modified>
</cp:coreProperties>
</file>