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ac\Home\Desktop\"/>
    </mc:Choice>
  </mc:AlternateContent>
  <workbookProtection workbookAlgorithmName="SHA-512" workbookHashValue="Qb+KaMZnRDhM0ReEFRQP+rSi0d48+4dqgrPyXrWGJMVt6pBDyI0MyHE1Qib37NHgaordnrxrtY0FR8L69pRW7w==" workbookSaltValue="VkugZTI7HqNYklCMKWNuaw==" workbookSpinCount="100000" lockStructure="1"/>
  <bookViews>
    <workbookView xWindow="0" yWindow="0" windowWidth="17925" windowHeight="9735"/>
  </bookViews>
  <sheets>
    <sheet name="Order Form" sheetId="1" r:id="rId1"/>
    <sheet name="Lists" sheetId="2" state="hidden" r:id="rId2"/>
  </sheets>
  <definedNames>
    <definedName name="ClipColor">Lists!$F$1:$F$2</definedName>
    <definedName name="Form_Factor">Lists!$A$1:$A$2</definedName>
    <definedName name="PCBColor">Lists!$E$1:$E$2</definedName>
    <definedName name="PlateColor">'Order Form'!$C$23:$C$27</definedName>
    <definedName name="Shipping">Lists!$B$1:$B$2</definedName>
    <definedName name="SpacerColor">'Order Form'!$C$39:$C$40</definedName>
    <definedName name="SwitchLayout">Lists!$C$1:$C$9</definedName>
    <definedName name="USB">'Order Form'!$C$54:$C$57</definedName>
    <definedName name="YesNo">Lists!$D$1:$D$2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4" i="1" l="1"/>
  <c r="G83" i="1"/>
  <c r="H89" i="1"/>
  <c r="F88" i="1"/>
  <c r="G89" i="1" s="1"/>
  <c r="G78" i="1"/>
  <c r="G79" i="1"/>
  <c r="G77" i="1"/>
  <c r="G73" i="1"/>
  <c r="C35" i="1"/>
  <c r="C34" i="1"/>
  <c r="C33" i="1"/>
  <c r="C31" i="1"/>
  <c r="C32" i="1"/>
  <c r="E17" i="1"/>
  <c r="G17" i="1" s="1"/>
  <c r="H18" i="1" s="1"/>
  <c r="G18" i="1" l="1"/>
  <c r="G58" i="1" l="1"/>
  <c r="E10" i="1"/>
  <c r="G10" i="1" s="1"/>
  <c r="G40" i="1" l="1"/>
  <c r="G39" i="1"/>
  <c r="G57" i="1"/>
  <c r="G56" i="1"/>
  <c r="G54" i="1"/>
  <c r="G55" i="1"/>
  <c r="G69" i="1"/>
  <c r="G88" i="1"/>
  <c r="G65" i="1"/>
  <c r="G61" i="1"/>
  <c r="G50" i="1" l="1"/>
  <c r="G46" i="1"/>
  <c r="G45" i="1"/>
  <c r="G44" i="1"/>
  <c r="G35" i="1"/>
  <c r="G34" i="1"/>
  <c r="G33" i="1"/>
  <c r="G32" i="1"/>
  <c r="G31" i="1"/>
  <c r="G23" i="1" l="1"/>
  <c r="G87" i="1" s="1"/>
  <c r="G90" i="1" s="1"/>
  <c r="G26" i="1" l="1"/>
  <c r="G27" i="1"/>
  <c r="G24" i="1"/>
  <c r="G25" i="1"/>
  <c r="G91" i="1" l="1"/>
</calcChain>
</file>

<file path=xl/sharedStrings.xml><?xml version="1.0" encoding="utf-8"?>
<sst xmlns="http://schemas.openxmlformats.org/spreadsheetml/2006/main" count="145" uniqueCount="93">
  <si>
    <t>Top Plate</t>
  </si>
  <si>
    <t>Cost</t>
  </si>
  <si>
    <t>Quantity</t>
  </si>
  <si>
    <t>Subtotal</t>
  </si>
  <si>
    <t>Chromate (Hot Dipped Yellow)</t>
  </si>
  <si>
    <t>Finish</t>
  </si>
  <si>
    <t>Bottom Plate</t>
  </si>
  <si>
    <t>Shipping</t>
  </si>
  <si>
    <t>PayPal Fee</t>
  </si>
  <si>
    <t>Total</t>
  </si>
  <si>
    <t>PCB</t>
  </si>
  <si>
    <t>Form Factor</t>
  </si>
  <si>
    <t>Full Size (101-key)</t>
  </si>
  <si>
    <t>SSK (84-key)</t>
  </si>
  <si>
    <t>Black</t>
  </si>
  <si>
    <t>White</t>
  </si>
  <si>
    <t>Green</t>
  </si>
  <si>
    <t>Full-size (101-key)</t>
  </si>
  <si>
    <t>Foam</t>
  </si>
  <si>
    <t>Switches</t>
  </si>
  <si>
    <t>Packaging</t>
  </si>
  <si>
    <t>USB Protocal</t>
  </si>
  <si>
    <t>USB-B</t>
  </si>
  <si>
    <t>USB-C</t>
  </si>
  <si>
    <t>USB-micro</t>
  </si>
  <si>
    <t>USB-mini</t>
  </si>
  <si>
    <t>includes retainer clip and cable connections to parent controller</t>
  </si>
  <si>
    <t>Additional Charges</t>
  </si>
  <si>
    <t xml:space="preserve">Side Spacers </t>
  </si>
  <si>
    <t>Kit</t>
  </si>
  <si>
    <t>Barrell and flipper sold as a set</t>
  </si>
  <si>
    <t>Stainless steel</t>
  </si>
  <si>
    <t>Multiple layers tuned to our application</t>
  </si>
  <si>
    <t>Domestic (US)</t>
  </si>
  <si>
    <t>International (non-US)</t>
  </si>
  <si>
    <t>Notes</t>
  </si>
  <si>
    <t>Individual Parts</t>
  </si>
  <si>
    <t>Model MF Phase 1 Group Buy Order Form</t>
  </si>
  <si>
    <t>Choice</t>
  </si>
  <si>
    <t>Yes</t>
  </si>
  <si>
    <t>No</t>
  </si>
  <si>
    <t>Bottom Plate Finish</t>
  </si>
  <si>
    <t>Top Plate Finish</t>
  </si>
  <si>
    <t>Color</t>
  </si>
  <si>
    <t>White if SSK, Black if Full-sized</t>
  </si>
  <si>
    <t>PCB Color</t>
  </si>
  <si>
    <t>If you would like parts purchased from Unicomp on your behalf, or have additional items from our "Cindy Haul" salvage, or any additional thoughts/comments that might impact price…  include those comments below</t>
  </si>
  <si>
    <t>USB Output</t>
  </si>
  <si>
    <t>Assemble complete kit</t>
  </si>
  <si>
    <t>ANSI</t>
  </si>
  <si>
    <t>ANSI with winkeys</t>
  </si>
  <si>
    <t>ANSI with split-backspace</t>
  </si>
  <si>
    <t>ANSI with winkeys and split-backspace</t>
  </si>
  <si>
    <t>ISO</t>
  </si>
  <si>
    <t>ISO with winkeys</t>
  </si>
  <si>
    <t>ISO with split-backspace</t>
  </si>
  <si>
    <t>ISO with winkeys and split-backspace</t>
  </si>
  <si>
    <t>Other (leave comments below)</t>
  </si>
  <si>
    <t>Add switches (choose layout)</t>
  </si>
  <si>
    <t>Powdercoat/Painted Black</t>
  </si>
  <si>
    <t>Powdercoat/Painted Blue</t>
  </si>
  <si>
    <t>Powdercoat/Paint Green</t>
  </si>
  <si>
    <t>Powdercoat/Painted Red</t>
  </si>
  <si>
    <t>Disclaimer</t>
  </si>
  <si>
    <t>Any metal plates that are not Chromate will be powder coated by default.   If for some reason the powder coat finish does not fall within tolerances necessary to produce a final product that fits within the legacy IBM Model M outer shell, we reserve the right to fall back to a zinc etched/primed and painted finish to achieve fit and fulfill the requested color</t>
  </si>
  <si>
    <t>Finish (see disclaimer at far right)</t>
  </si>
  <si>
    <t>Debris shield/spacial guide on side edges of metal plates (sold as set)</t>
  </si>
  <si>
    <t>Rendering</t>
  </si>
  <si>
    <t>Controller</t>
  </si>
  <si>
    <t>Plate Fasteners</t>
  </si>
  <si>
    <t>Case Screws</t>
  </si>
  <si>
    <t>Source</t>
  </si>
  <si>
    <t>Count (sold as set)</t>
  </si>
  <si>
    <t>ClickyKeyboards (order placed on your behalf with shipping)</t>
  </si>
  <si>
    <t>Side Spacer Color</t>
  </si>
  <si>
    <t>Option (click link to individual part details below)</t>
  </si>
  <si>
    <t>Stickers</t>
  </si>
  <si>
    <t>Title</t>
  </si>
  <si>
    <t>Vinyl 4"x2"</t>
  </si>
  <si>
    <t>Tribute Edition: On the Shoulders of Giants</t>
  </si>
  <si>
    <t>Tribute Edition: Deskthority Club Members</t>
  </si>
  <si>
    <t>Tribute Edition: XTant2 (comes free with red top plate/black bottom plate)</t>
  </si>
  <si>
    <t>Retainer Clip Color</t>
  </si>
  <si>
    <t>Standard (Ivory)</t>
  </si>
  <si>
    <t>Industrial (Grey)</t>
  </si>
  <si>
    <t>Only the boxes with green/red outlines are available for edit.  The red box (shipping) is a required field, all green are optional.  Use the "Kit" option if you are wanting to order as a complete unit.  Use the "Individual Parts" options below if you are wanting a subset of a complete unit, or have additional parts to order.  If you are wanting to place an order for mulitiple kits in different configurations, use the "Individual Parts" section for any additional unique configuration.  If you find that more than one spreadsheet is required/easier, please submit more than one for a consolidated invoice.  Once the spreadsheet is complete, save, and PM to lot_lizard on DT.  You will be invoiced once the order is validated.  The order will not be considered valid until paid if full.  Please feel free to PM lot_lizard if you have questions or concerns.</t>
  </si>
  <si>
    <t>This Group Buy reserves to the right to make adjustments to part configurations/makeup if those alterations prove beneficial to the overall project and community.  Once production of parts commences (the group buy is no longer open), order changes will not be available</t>
  </si>
  <si>
    <t>USB Output Retainer Clip Color</t>
  </si>
  <si>
    <t>Unicomp Parts</t>
  </si>
  <si>
    <t>Part</t>
  </si>
  <si>
    <t>Stabilizer Insert (Vertical)</t>
  </si>
  <si>
    <t>Kit includes all options below along with foam and fasteners by default.  No stabilizer inserts are included</t>
  </si>
  <si>
    <t>Stabilizer Insert (Horizontal)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</si>
</sst>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9" x14ac:knownFonts="1">
    <font>
      <sz val="11"/>
      <color theme="1"/>
      <name val="Calibri"/>
      <family val="2"/>
      <scheme val="minor"/>
    </font>
    <font>
      <b/>
      <sz val="11"/>
      <color theme="1"/>
      <name val="Calibri"/>
      <family val="2"/>
      <scheme val="minor"/>
    </font>
    <font>
      <b/>
      <sz val="11"/>
      <name val="Calibri"/>
      <family val="2"/>
      <scheme val="minor"/>
    </font>
    <font>
      <b/>
      <sz val="14"/>
      <color theme="1"/>
      <name val="Calibri"/>
      <family val="2"/>
      <scheme val="minor"/>
    </font>
    <font>
      <b/>
      <sz val="16"/>
      <color theme="9" tint="-0.249977111117893"/>
      <name val="Calibri"/>
      <family val="2"/>
      <scheme val="minor"/>
    </font>
    <font>
      <sz val="11"/>
      <color rgb="FFFF0000"/>
      <name val="Calibri"/>
      <family val="2"/>
      <scheme val="minor"/>
    </font>
    <font>
      <u/>
      <sz val="11"/>
      <color theme="10"/>
      <name val="Calibri"/>
      <family val="2"/>
      <scheme val="minor"/>
    </font>
    <font>
      <sz val="11"/>
      <name val="Calibri"/>
      <family val="2"/>
      <scheme val="minor"/>
    </font>
    <font>
      <b/>
      <sz val="11"/>
      <color rgb="FFFF0000"/>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2"/>
        <bgColor indexed="64"/>
      </patternFill>
    </fill>
  </fills>
  <borders count="15">
    <border>
      <left/>
      <right/>
      <top/>
      <bottom/>
      <diagonal/>
    </border>
    <border>
      <left style="medium">
        <color rgb="FF99CC33"/>
      </left>
      <right style="medium">
        <color rgb="FF99CC33"/>
      </right>
      <top style="medium">
        <color rgb="FF99CC33"/>
      </top>
      <bottom style="medium">
        <color rgb="FF99CC33"/>
      </bottom>
      <diagonal/>
    </border>
    <border>
      <left style="medium">
        <color rgb="FF99CC33"/>
      </left>
      <right style="medium">
        <color rgb="FF99CC33"/>
      </right>
      <top style="medium">
        <color rgb="FF99CC33"/>
      </top>
      <bottom/>
      <diagonal/>
    </border>
    <border>
      <left style="medium">
        <color rgb="FF99CC33"/>
      </left>
      <right style="medium">
        <color rgb="FF99CC33"/>
      </right>
      <top/>
      <bottom/>
      <diagonal/>
    </border>
    <border>
      <left style="medium">
        <color rgb="FF99CC33"/>
      </left>
      <right style="medium">
        <color rgb="FF99CC33"/>
      </right>
      <top/>
      <bottom style="medium">
        <color rgb="FF99CC33"/>
      </bottom>
      <diagonal/>
    </border>
    <border>
      <left style="medium">
        <color rgb="FF99CC33"/>
      </left>
      <right/>
      <top style="medium">
        <color rgb="FF99CC33"/>
      </top>
      <bottom/>
      <diagonal/>
    </border>
    <border>
      <left/>
      <right/>
      <top style="medium">
        <color rgb="FF99CC33"/>
      </top>
      <bottom/>
      <diagonal/>
    </border>
    <border>
      <left/>
      <right style="medium">
        <color rgb="FF99CC33"/>
      </right>
      <top style="medium">
        <color rgb="FF99CC33"/>
      </top>
      <bottom/>
      <diagonal/>
    </border>
    <border>
      <left style="medium">
        <color rgb="FF99CC33"/>
      </left>
      <right/>
      <top/>
      <bottom/>
      <diagonal/>
    </border>
    <border>
      <left/>
      <right style="medium">
        <color rgb="FF99CC33"/>
      </right>
      <top/>
      <bottom/>
      <diagonal/>
    </border>
    <border>
      <left style="medium">
        <color rgb="FF99CC33"/>
      </left>
      <right/>
      <top/>
      <bottom style="medium">
        <color rgb="FF99CC33"/>
      </bottom>
      <diagonal/>
    </border>
    <border>
      <left/>
      <right/>
      <top/>
      <bottom style="medium">
        <color rgb="FF99CC33"/>
      </bottom>
      <diagonal/>
    </border>
    <border>
      <left/>
      <right style="medium">
        <color rgb="FF99CC33"/>
      </right>
      <top/>
      <bottom style="medium">
        <color rgb="FF99CC33"/>
      </bottom>
      <diagonal/>
    </border>
    <border>
      <left/>
      <right/>
      <top style="thin">
        <color indexed="64"/>
      </top>
      <bottom style="double">
        <color indexed="64"/>
      </bottom>
      <diagonal/>
    </border>
    <border>
      <left style="medium">
        <color rgb="FFFF0000"/>
      </left>
      <right style="medium">
        <color rgb="FFFF0000"/>
      </right>
      <top style="medium">
        <color rgb="FFFF0000"/>
      </top>
      <bottom style="medium">
        <color rgb="FFFF0000"/>
      </bottom>
      <diagonal/>
    </border>
  </borders>
  <cellStyleXfs count="2">
    <xf numFmtId="0" fontId="0" fillId="0" borderId="0"/>
    <xf numFmtId="0" fontId="6" fillId="0" borderId="0" applyNumberFormat="0" applyFill="0" applyBorder="0" applyAlignment="0" applyProtection="0"/>
  </cellStyleXfs>
  <cellXfs count="51">
    <xf numFmtId="0" fontId="0" fillId="0" borderId="0" xfId="0"/>
    <xf numFmtId="0" fontId="0" fillId="0" borderId="0" xfId="0" applyProtection="1"/>
    <xf numFmtId="164" fontId="0" fillId="0" borderId="0" xfId="0" applyNumberFormat="1" applyProtection="1"/>
    <xf numFmtId="0" fontId="1" fillId="0" borderId="0" xfId="0" applyFont="1" applyProtection="1"/>
    <xf numFmtId="0" fontId="2" fillId="2" borderId="0" xfId="0" applyFont="1" applyFill="1" applyProtection="1"/>
    <xf numFmtId="164" fontId="2" fillId="2" borderId="0" xfId="0" applyNumberFormat="1" applyFont="1" applyFill="1" applyProtection="1"/>
    <xf numFmtId="10" fontId="0" fillId="0" borderId="0" xfId="0" applyNumberFormat="1" applyProtection="1"/>
    <xf numFmtId="0" fontId="0" fillId="0" borderId="2" xfId="0" applyBorder="1" applyProtection="1">
      <protection locked="0"/>
    </xf>
    <xf numFmtId="0" fontId="0" fillId="0" borderId="3" xfId="0" applyBorder="1" applyProtection="1">
      <protection locked="0"/>
    </xf>
    <xf numFmtId="0" fontId="0" fillId="0" borderId="4" xfId="0" applyBorder="1" applyProtection="1">
      <protection locked="0"/>
    </xf>
    <xf numFmtId="0" fontId="0" fillId="0" borderId="1" xfId="0" applyBorder="1" applyProtection="1">
      <protection locked="0"/>
    </xf>
    <xf numFmtId="0" fontId="0" fillId="0" borderId="0" xfId="0" applyBorder="1" applyProtection="1"/>
    <xf numFmtId="0" fontId="0" fillId="0" borderId="0" xfId="0" applyFill="1" applyBorder="1" applyProtection="1"/>
    <xf numFmtId="164" fontId="1" fillId="0" borderId="13" xfId="0" applyNumberFormat="1" applyFont="1" applyBorder="1" applyProtection="1"/>
    <xf numFmtId="164" fontId="0" fillId="0" borderId="0" xfId="0" applyNumberFormat="1" applyBorder="1" applyProtection="1"/>
    <xf numFmtId="0" fontId="3" fillId="0" borderId="0" xfId="0" applyFont="1" applyProtection="1"/>
    <xf numFmtId="0" fontId="0" fillId="0" borderId="0" xfId="0" applyBorder="1" applyProtection="1">
      <protection locked="0"/>
    </xf>
    <xf numFmtId="0" fontId="0" fillId="0" borderId="0" xfId="0" applyAlignment="1" applyProtection="1">
      <alignment wrapText="1"/>
    </xf>
    <xf numFmtId="49" fontId="0" fillId="0" borderId="1" xfId="0" applyNumberFormat="1" applyBorder="1" applyProtection="1">
      <protection locked="0"/>
    </xf>
    <xf numFmtId="0" fontId="1" fillId="2" borderId="0" xfId="0" applyFont="1" applyFill="1" applyProtection="1"/>
    <xf numFmtId="164" fontId="1" fillId="0" borderId="0" xfId="0" applyNumberFormat="1" applyFont="1" applyBorder="1" applyProtection="1"/>
    <xf numFmtId="0" fontId="6" fillId="0" borderId="0" xfId="1" applyProtection="1"/>
    <xf numFmtId="0" fontId="6" fillId="0" borderId="0" xfId="1" applyFill="1" applyBorder="1" applyProtection="1"/>
    <xf numFmtId="0" fontId="1" fillId="2" borderId="0" xfId="0" applyFont="1" applyFill="1" applyBorder="1" applyProtection="1"/>
    <xf numFmtId="164" fontId="1" fillId="2" borderId="0" xfId="0" applyNumberFormat="1" applyFont="1" applyFill="1" applyProtection="1"/>
    <xf numFmtId="0" fontId="1" fillId="0" borderId="0" xfId="0" applyFont="1" applyFill="1" applyProtection="1"/>
    <xf numFmtId="0" fontId="7" fillId="0" borderId="0" xfId="1" applyFont="1" applyFill="1" applyBorder="1" applyProtection="1"/>
    <xf numFmtId="0" fontId="1" fillId="0" borderId="0" xfId="0" applyFont="1" applyBorder="1" applyProtection="1"/>
    <xf numFmtId="164" fontId="1" fillId="0" borderId="0" xfId="0" applyNumberFormat="1" applyFont="1" applyProtection="1"/>
    <xf numFmtId="0" fontId="2" fillId="2" borderId="0" xfId="1" applyFont="1" applyFill="1" applyBorder="1" applyProtection="1"/>
    <xf numFmtId="0" fontId="0" fillId="0" borderId="0" xfId="0" applyFill="1" applyBorder="1" applyAlignment="1" applyProtection="1">
      <alignment wrapText="1"/>
    </xf>
    <xf numFmtId="164" fontId="5" fillId="0" borderId="0" xfId="0" applyNumberFormat="1" applyFont="1" applyProtection="1"/>
    <xf numFmtId="0" fontId="0" fillId="0" borderId="14" xfId="0" applyBorder="1" applyProtection="1">
      <protection locked="0"/>
    </xf>
    <xf numFmtId="0" fontId="2" fillId="3" borderId="0" xfId="1" applyFont="1" applyFill="1" applyBorder="1" applyProtection="1"/>
    <xf numFmtId="0" fontId="1" fillId="3" borderId="0" xfId="0" applyFont="1" applyFill="1" applyBorder="1" applyProtection="1"/>
    <xf numFmtId="164" fontId="1" fillId="3" borderId="0" xfId="0" applyNumberFormat="1" applyFont="1" applyFill="1" applyProtection="1"/>
    <xf numFmtId="0" fontId="0" fillId="0" borderId="5" xfId="0" applyBorder="1" applyAlignment="1" applyProtection="1">
      <alignment vertical="top"/>
      <protection locked="0"/>
    </xf>
    <xf numFmtId="0" fontId="0" fillId="0" borderId="6" xfId="0" applyBorder="1" applyAlignment="1" applyProtection="1">
      <alignment vertical="top"/>
      <protection locked="0"/>
    </xf>
    <xf numFmtId="0" fontId="0" fillId="0" borderId="7" xfId="0" applyBorder="1" applyAlignment="1" applyProtection="1">
      <alignment vertical="top"/>
      <protection locked="0"/>
    </xf>
    <xf numFmtId="0" fontId="0" fillId="0" borderId="8" xfId="0" applyBorder="1" applyAlignment="1" applyProtection="1">
      <alignment vertical="top"/>
      <protection locked="0"/>
    </xf>
    <xf numFmtId="0" fontId="0" fillId="0" borderId="0" xfId="0" applyBorder="1" applyAlignment="1" applyProtection="1">
      <alignment vertical="top"/>
      <protection locked="0"/>
    </xf>
    <xf numFmtId="0" fontId="0" fillId="0" borderId="9" xfId="0" applyBorder="1" applyAlignment="1" applyProtection="1">
      <alignment vertical="top"/>
      <protection locked="0"/>
    </xf>
    <xf numFmtId="0" fontId="0" fillId="0" borderId="10" xfId="0" applyBorder="1" applyAlignment="1" applyProtection="1">
      <alignment vertical="top"/>
      <protection locked="0"/>
    </xf>
    <xf numFmtId="0" fontId="0" fillId="0" borderId="11" xfId="0" applyBorder="1" applyAlignment="1" applyProtection="1">
      <alignment vertical="top"/>
      <protection locked="0"/>
    </xf>
    <xf numFmtId="0" fontId="0" fillId="0" borderId="12" xfId="0" applyBorder="1" applyAlignment="1" applyProtection="1">
      <alignment vertical="top"/>
      <protection locked="0"/>
    </xf>
    <xf numFmtId="0" fontId="0" fillId="0" borderId="0" xfId="0" applyAlignment="1" applyProtection="1">
      <alignment wrapText="1"/>
    </xf>
    <xf numFmtId="0" fontId="8" fillId="0" borderId="0" xfId="0" applyFont="1" applyAlignment="1" applyProtection="1">
      <alignment wrapText="1"/>
    </xf>
    <xf numFmtId="0" fontId="4" fillId="0" borderId="0" xfId="0" applyFont="1" applyProtection="1"/>
    <xf numFmtId="0" fontId="0" fillId="0" borderId="0" xfId="0" applyAlignment="1" applyProtection="1">
      <alignment vertical="top" wrapText="1"/>
    </xf>
    <xf numFmtId="164" fontId="0" fillId="0" borderId="0" xfId="0" applyNumberFormat="1" applyProtection="1"/>
    <xf numFmtId="0" fontId="0" fillId="0" borderId="11" xfId="0" applyFill="1" applyBorder="1" applyAlignment="1" applyProtection="1">
      <alignment wrapText="1"/>
    </xf>
  </cellXfs>
  <cellStyles count="2">
    <cellStyle name="Hyperlink" xfId="1" builtinId="8"/>
    <cellStyle name="Normal" xfId="0" builtinId="0"/>
  </cellStyles>
  <dxfs count="0"/>
  <tableStyles count="0" defaultTableStyle="TableStyleMedium2" defaultPivotStyle="PivotStyleLight16"/>
  <colors>
    <mruColors>
      <color rgb="FF99CC33"/>
      <color rgb="FFB92335"/>
      <color rgb="FF00B6FF"/>
      <color rgb="FF9B2335"/>
      <color rgb="FF009874"/>
      <color rgb="FF00B6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0</xdr:row>
      <xdr:rowOff>123825</xdr:rowOff>
    </xdr:from>
    <xdr:to>
      <xdr:col>2</xdr:col>
      <xdr:colOff>1809750</xdr:colOff>
      <xdr:row>0</xdr:row>
      <xdr:rowOff>836722</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23825"/>
          <a:ext cx="3724275" cy="712897"/>
        </a:xfrm>
        <a:prstGeom prst="rect">
          <a:avLst/>
        </a:prstGeom>
      </xdr:spPr>
    </xdr:pic>
    <xdr:clientData/>
  </xdr:twoCellAnchor>
  <xdr:twoCellAnchor editAs="oneCell">
    <xdr:from>
      <xdr:col>7</xdr:col>
      <xdr:colOff>1</xdr:colOff>
      <xdr:row>38</xdr:row>
      <xdr:rowOff>0</xdr:rowOff>
    </xdr:from>
    <xdr:to>
      <xdr:col>7</xdr:col>
      <xdr:colOff>1568129</xdr:colOff>
      <xdr:row>40</xdr:row>
      <xdr:rowOff>0</xdr:rowOff>
    </xdr:to>
    <xdr:pic>
      <xdr:nvPicPr>
        <xdr:cNvPr id="2" name="Pictur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86976" y="9829800"/>
          <a:ext cx="1568128" cy="13716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parkermetalfinishing.com/wp-content/uploads/2016/01/Hexavalent-Yellow-Chromate.jpg" TargetMode="External"/><Relationship Id="rId13" Type="http://schemas.openxmlformats.org/officeDocument/2006/relationships/hyperlink" Target="http://www.pckeyboard.com/page/product/INSERT" TargetMode="External"/><Relationship Id="rId3" Type="http://schemas.openxmlformats.org/officeDocument/2006/relationships/hyperlink" Target="http://www.hyatts.com/eCom/images/1/175641.jpg" TargetMode="External"/><Relationship Id="rId7" Type="http://schemas.openxmlformats.org/officeDocument/2006/relationships/hyperlink" Target="http://www.parkermetalfinishing.com/wp-content/uploads/2016/01/Hexavalent-Yellow-Chromate.jpg" TargetMode="External"/><Relationship Id="rId12" Type="http://schemas.openxmlformats.org/officeDocument/2006/relationships/hyperlink" Target="https://deskthority.net/resources/edit-final-design-after-feedback/31549" TargetMode="External"/><Relationship Id="rId2" Type="http://schemas.openxmlformats.org/officeDocument/2006/relationships/hyperlink" Target="http://www.hyatts.com/eCom/images/1/191557.jpg" TargetMode="External"/><Relationship Id="rId16" Type="http://schemas.openxmlformats.org/officeDocument/2006/relationships/drawing" Target="../drawings/drawing1.xml"/><Relationship Id="rId1" Type="http://schemas.openxmlformats.org/officeDocument/2006/relationships/hyperlink" Target="http://www.hyatts.com/eCom/images/1/191557.jpg" TargetMode="External"/><Relationship Id="rId6" Type="http://schemas.openxmlformats.org/officeDocument/2006/relationships/hyperlink" Target="http://www.hyatts.com/eCom/images/1/164535.jpg" TargetMode="External"/><Relationship Id="rId11" Type="http://schemas.openxmlformats.org/officeDocument/2006/relationships/hyperlink" Target="https://deskthority.net/resources/image/31568" TargetMode="External"/><Relationship Id="rId5" Type="http://schemas.openxmlformats.org/officeDocument/2006/relationships/hyperlink" Target="http://www.hyatts.com/eCom/images/1/164535.jpg" TargetMode="External"/><Relationship Id="rId15" Type="http://schemas.openxmlformats.org/officeDocument/2006/relationships/printerSettings" Target="../printerSettings/printerSettings1.bin"/><Relationship Id="rId10" Type="http://schemas.openxmlformats.org/officeDocument/2006/relationships/hyperlink" Target="https://deskthority.net/resources/image/31596" TargetMode="External"/><Relationship Id="rId4" Type="http://schemas.openxmlformats.org/officeDocument/2006/relationships/hyperlink" Target="http://www.hyatts.com/eCom/images/1/175641.jpg" TargetMode="External"/><Relationship Id="rId9" Type="http://schemas.openxmlformats.org/officeDocument/2006/relationships/hyperlink" Target="http://clickykeyboards.com/product/replacement-5-5mm-732-screws-for-model-m-keyboards/" TargetMode="External"/><Relationship Id="rId14" Type="http://schemas.openxmlformats.org/officeDocument/2006/relationships/hyperlink" Target="http://www.pckeyboard.com/page/product/INSER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K101"/>
  <sheetViews>
    <sheetView showZeros="0" tabSelected="1" workbookViewId="0">
      <selection activeCell="C6" sqref="C6:H6"/>
    </sheetView>
  </sheetViews>
  <sheetFormatPr defaultColWidth="9" defaultRowHeight="15" x14ac:dyDescent="0.25"/>
  <cols>
    <col min="1" max="1" width="9.28515625" style="1" customWidth="1"/>
    <col min="2" max="2" width="19.140625" style="1" bestFit="1" customWidth="1"/>
    <col min="3" max="3" width="67.28515625" style="1" customWidth="1"/>
    <col min="4" max="4" width="35.7109375" style="1" customWidth="1"/>
    <col min="5" max="5" width="9" style="2"/>
    <col min="6" max="6" width="9" style="1"/>
    <col min="7" max="7" width="9" style="2"/>
    <col min="8" max="8" width="34.140625" style="2" customWidth="1"/>
    <col min="9" max="9" width="44.28515625" style="1" customWidth="1"/>
    <col min="10" max="16384" width="9" style="1"/>
  </cols>
  <sheetData>
    <row r="1" spans="2:9" ht="78.75" customHeight="1" x14ac:dyDescent="0.25"/>
    <row r="2" spans="2:9" ht="21" x14ac:dyDescent="0.35">
      <c r="B2" s="47" t="s">
        <v>37</v>
      </c>
      <c r="C2" s="47"/>
      <c r="D2" s="47"/>
      <c r="E2" s="47"/>
      <c r="F2" s="47"/>
      <c r="G2" s="47"/>
      <c r="H2" s="47"/>
      <c r="I2" s="47"/>
    </row>
    <row r="4" spans="2:9" ht="78.75" customHeight="1" x14ac:dyDescent="0.25">
      <c r="C4" s="45" t="s">
        <v>85</v>
      </c>
      <c r="D4" s="45"/>
      <c r="E4" s="45"/>
      <c r="F4" s="45"/>
      <c r="G4" s="45"/>
      <c r="H4" s="45"/>
      <c r="I4" s="17"/>
    </row>
    <row r="5" spans="2:9" x14ac:dyDescent="0.25">
      <c r="C5" s="17"/>
      <c r="D5" s="17"/>
      <c r="E5" s="17"/>
      <c r="F5" s="17"/>
      <c r="G5" s="17"/>
      <c r="H5" s="17"/>
      <c r="I5" s="17"/>
    </row>
    <row r="6" spans="2:9" ht="31.5" customHeight="1" x14ac:dyDescent="0.25">
      <c r="C6" s="46" t="s">
        <v>86</v>
      </c>
      <c r="D6" s="46"/>
      <c r="E6" s="46"/>
      <c r="F6" s="46"/>
      <c r="G6" s="46"/>
      <c r="H6" s="46"/>
      <c r="I6" s="17"/>
    </row>
    <row r="7" spans="2:9" x14ac:dyDescent="0.25">
      <c r="C7" s="17"/>
      <c r="D7" s="17"/>
      <c r="E7" s="17"/>
      <c r="F7" s="17"/>
      <c r="G7" s="17"/>
      <c r="H7" s="17"/>
      <c r="I7" s="17"/>
    </row>
    <row r="8" spans="2:9" ht="18.75" x14ac:dyDescent="0.3">
      <c r="B8" s="15" t="s">
        <v>29</v>
      </c>
      <c r="C8" s="1" t="s">
        <v>91</v>
      </c>
    </row>
    <row r="9" spans="2:9" ht="15.75" thickBot="1" x14ac:dyDescent="0.3">
      <c r="C9" s="4" t="s">
        <v>75</v>
      </c>
      <c r="D9" s="4" t="s">
        <v>38</v>
      </c>
      <c r="E9" s="5" t="s">
        <v>1</v>
      </c>
      <c r="F9" s="4" t="s">
        <v>2</v>
      </c>
      <c r="G9" s="5" t="s">
        <v>3</v>
      </c>
      <c r="H9" s="5"/>
    </row>
    <row r="10" spans="2:9" ht="15.75" thickBot="1" x14ac:dyDescent="0.3">
      <c r="C10" s="1" t="s">
        <v>11</v>
      </c>
      <c r="D10" s="10"/>
      <c r="E10" s="2">
        <f>E23+E31+E39+E44+E54+E50+E61+E69</f>
        <v>124</v>
      </c>
      <c r="F10" s="10"/>
      <c r="G10" s="2">
        <f>F10*E10</f>
        <v>0</v>
      </c>
    </row>
    <row r="11" spans="2:9" ht="15.75" thickBot="1" x14ac:dyDescent="0.3">
      <c r="C11" s="21" t="s">
        <v>42</v>
      </c>
      <c r="D11" s="10"/>
      <c r="F11" s="11"/>
    </row>
    <row r="12" spans="2:9" ht="15.75" thickBot="1" x14ac:dyDescent="0.3">
      <c r="C12" s="22" t="s">
        <v>41</v>
      </c>
      <c r="D12" s="10"/>
      <c r="F12" s="11"/>
    </row>
    <row r="13" spans="2:9" ht="15.75" thickBot="1" x14ac:dyDescent="0.3">
      <c r="C13" s="22" t="s">
        <v>74</v>
      </c>
      <c r="D13" s="10"/>
      <c r="F13" s="11"/>
    </row>
    <row r="14" spans="2:9" ht="15.75" thickBot="1" x14ac:dyDescent="0.3">
      <c r="C14" s="22" t="s">
        <v>45</v>
      </c>
      <c r="D14" s="10"/>
      <c r="F14" s="11"/>
    </row>
    <row r="15" spans="2:9" ht="15.75" thickBot="1" x14ac:dyDescent="0.3">
      <c r="C15" s="22" t="s">
        <v>47</v>
      </c>
      <c r="D15" s="10"/>
      <c r="F15" s="11"/>
    </row>
    <row r="16" spans="2:9" ht="15.75" thickBot="1" x14ac:dyDescent="0.3">
      <c r="C16" s="22" t="s">
        <v>87</v>
      </c>
      <c r="D16" s="10"/>
      <c r="F16" s="11"/>
    </row>
    <row r="17" spans="2:9" ht="15.75" thickBot="1" x14ac:dyDescent="0.3">
      <c r="C17" s="22" t="s">
        <v>58</v>
      </c>
      <c r="D17" s="18"/>
      <c r="E17" s="2">
        <f>SUM(IF(D10="SSK (84-key)",84,IF(D10="Full Size (101-key)",101,0)),IF(ISERROR(FIND("ISO",D17,1))=TRUE,0,1),IF(ISERROR(FIND("winkeys",D17,1))=TRUE,0,2),IF(ISERROR(FIND("split-backspace",D17,1))=TRUE,0,1)) * E65</f>
        <v>0</v>
      </c>
      <c r="F17" s="11"/>
      <c r="G17" s="2">
        <f>IF(ISTEXT(D17),E17,0)</f>
        <v>0</v>
      </c>
    </row>
    <row r="18" spans="2:9" ht="15.75" thickBot="1" x14ac:dyDescent="0.3">
      <c r="C18" s="12" t="s">
        <v>48</v>
      </c>
      <c r="D18" s="10"/>
      <c r="E18" s="2">
        <v>20</v>
      </c>
      <c r="F18" s="11"/>
      <c r="G18" s="2">
        <f>IF(D18="Yes",F10 *E18,0)</f>
        <v>0</v>
      </c>
      <c r="H18" s="31" t="str">
        <f>IF(D18="Yes", IF(AND(G17&lt;=0,F10&gt;0),"Assembly requires switches be added",""),"")</f>
        <v/>
      </c>
    </row>
    <row r="19" spans="2:9" x14ac:dyDescent="0.25">
      <c r="D19" s="11"/>
      <c r="F19" s="11"/>
    </row>
    <row r="20" spans="2:9" ht="18.75" x14ac:dyDescent="0.3">
      <c r="B20" s="15" t="s">
        <v>36</v>
      </c>
    </row>
    <row r="21" spans="2:9" x14ac:dyDescent="0.25">
      <c r="B21" s="3" t="s">
        <v>0</v>
      </c>
    </row>
    <row r="22" spans="2:9" ht="15.75" thickBot="1" x14ac:dyDescent="0.3">
      <c r="C22" s="4" t="s">
        <v>65</v>
      </c>
      <c r="D22" s="4" t="s">
        <v>11</v>
      </c>
      <c r="E22" s="5" t="s">
        <v>1</v>
      </c>
      <c r="F22" s="4" t="s">
        <v>2</v>
      </c>
      <c r="G22" s="5" t="s">
        <v>3</v>
      </c>
      <c r="H22" s="19" t="s">
        <v>63</v>
      </c>
      <c r="I22" s="25"/>
    </row>
    <row r="23" spans="2:9" x14ac:dyDescent="0.25">
      <c r="C23" s="21" t="s">
        <v>4</v>
      </c>
      <c r="D23" s="7"/>
      <c r="E23" s="2">
        <v>39</v>
      </c>
      <c r="F23" s="7"/>
      <c r="G23" s="2">
        <f>F23*E23</f>
        <v>0</v>
      </c>
      <c r="H23" s="48" t="s">
        <v>64</v>
      </c>
      <c r="I23" s="48"/>
    </row>
    <row r="24" spans="2:9" x14ac:dyDescent="0.25">
      <c r="C24" s="1" t="s">
        <v>59</v>
      </c>
      <c r="D24" s="8"/>
      <c r="E24" s="2">
        <v>39</v>
      </c>
      <c r="F24" s="8"/>
      <c r="G24" s="2">
        <f>F24*E24</f>
        <v>0</v>
      </c>
      <c r="H24" s="48"/>
      <c r="I24" s="48"/>
    </row>
    <row r="25" spans="2:9" ht="32.25" customHeight="1" x14ac:dyDescent="0.25">
      <c r="C25" s="21" t="s">
        <v>60</v>
      </c>
      <c r="D25" s="8"/>
      <c r="E25" s="2">
        <v>39</v>
      </c>
      <c r="F25" s="8"/>
      <c r="G25" s="2">
        <f>E25*F25</f>
        <v>0</v>
      </c>
      <c r="H25" s="48"/>
      <c r="I25" s="48"/>
    </row>
    <row r="26" spans="2:9" ht="30" customHeight="1" x14ac:dyDescent="0.25">
      <c r="C26" s="21" t="s">
        <v>61</v>
      </c>
      <c r="D26" s="8"/>
      <c r="E26" s="2">
        <v>39</v>
      </c>
      <c r="F26" s="8"/>
      <c r="G26" s="2">
        <f t="shared" ref="G26:G27" si="0">E26*F26</f>
        <v>0</v>
      </c>
      <c r="H26" s="48"/>
      <c r="I26" s="48"/>
    </row>
    <row r="27" spans="2:9" ht="31.5" customHeight="1" thickBot="1" x14ac:dyDescent="0.3">
      <c r="C27" s="21" t="s">
        <v>62</v>
      </c>
      <c r="D27" s="9"/>
      <c r="E27" s="2">
        <v>39</v>
      </c>
      <c r="F27" s="9"/>
      <c r="G27" s="2">
        <f t="shared" si="0"/>
        <v>0</v>
      </c>
      <c r="H27" s="48"/>
      <c r="I27" s="48"/>
    </row>
    <row r="28" spans="2:9" x14ac:dyDescent="0.25">
      <c r="H28" s="48"/>
      <c r="I28" s="48"/>
    </row>
    <row r="29" spans="2:9" x14ac:dyDescent="0.25">
      <c r="B29" s="3" t="s">
        <v>6</v>
      </c>
      <c r="H29" s="48"/>
      <c r="I29" s="48"/>
    </row>
    <row r="30" spans="2:9" ht="15.75" thickBot="1" x14ac:dyDescent="0.3">
      <c r="C30" s="4" t="s">
        <v>65</v>
      </c>
      <c r="D30" s="4" t="s">
        <v>11</v>
      </c>
      <c r="E30" s="5" t="s">
        <v>1</v>
      </c>
      <c r="F30" s="4" t="s">
        <v>2</v>
      </c>
      <c r="G30" s="5" t="s">
        <v>3</v>
      </c>
      <c r="H30" s="48"/>
      <c r="I30" s="48"/>
    </row>
    <row r="31" spans="2:9" x14ac:dyDescent="0.25">
      <c r="C31" s="21" t="str">
        <f>C23</f>
        <v>Chromate (Hot Dipped Yellow)</v>
      </c>
      <c r="D31" s="7"/>
      <c r="E31" s="2">
        <v>26</v>
      </c>
      <c r="F31" s="7"/>
      <c r="G31" s="2">
        <f>F31*E31</f>
        <v>0</v>
      </c>
      <c r="H31" s="48"/>
      <c r="I31" s="48"/>
    </row>
    <row r="32" spans="2:9" x14ac:dyDescent="0.25">
      <c r="C32" s="1" t="str">
        <f>C24</f>
        <v>Powdercoat/Painted Black</v>
      </c>
      <c r="D32" s="8"/>
      <c r="E32" s="2">
        <v>26</v>
      </c>
      <c r="F32" s="8"/>
      <c r="G32" s="2">
        <f>F32*E32</f>
        <v>0</v>
      </c>
      <c r="H32" s="48"/>
      <c r="I32" s="48"/>
    </row>
    <row r="33" spans="2:9" ht="30.75" customHeight="1" x14ac:dyDescent="0.25">
      <c r="C33" s="21" t="str">
        <f>C25</f>
        <v>Powdercoat/Painted Blue</v>
      </c>
      <c r="D33" s="8"/>
      <c r="E33" s="2">
        <v>26</v>
      </c>
      <c r="F33" s="8"/>
      <c r="G33" s="2">
        <f>E33*F33</f>
        <v>0</v>
      </c>
      <c r="H33" s="48"/>
      <c r="I33" s="48"/>
    </row>
    <row r="34" spans="2:9" ht="31.5" customHeight="1" x14ac:dyDescent="0.25">
      <c r="C34" s="21" t="str">
        <f>C26</f>
        <v>Powdercoat/Paint Green</v>
      </c>
      <c r="D34" s="8"/>
      <c r="E34" s="2">
        <v>26</v>
      </c>
      <c r="F34" s="8"/>
      <c r="G34" s="2">
        <f t="shared" ref="G34:G35" si="1">E34*F34</f>
        <v>0</v>
      </c>
      <c r="H34" s="48"/>
      <c r="I34" s="48"/>
    </row>
    <row r="35" spans="2:9" ht="31.5" customHeight="1" thickBot="1" x14ac:dyDescent="0.3">
      <c r="C35" s="21" t="str">
        <f>C27</f>
        <v>Powdercoat/Painted Red</v>
      </c>
      <c r="D35" s="9"/>
      <c r="E35" s="2">
        <v>26</v>
      </c>
      <c r="F35" s="9"/>
      <c r="G35" s="2">
        <f t="shared" si="1"/>
        <v>0</v>
      </c>
      <c r="H35" s="48"/>
      <c r="I35" s="48"/>
    </row>
    <row r="36" spans="2:9" x14ac:dyDescent="0.25">
      <c r="D36" s="11"/>
      <c r="F36" s="11"/>
    </row>
    <row r="37" spans="2:9" x14ac:dyDescent="0.25">
      <c r="B37" s="3" t="s">
        <v>28</v>
      </c>
      <c r="C37" s="12" t="s">
        <v>66</v>
      </c>
    </row>
    <row r="38" spans="2:9" ht="15.75" thickBot="1" x14ac:dyDescent="0.3">
      <c r="C38" s="4" t="s">
        <v>43</v>
      </c>
      <c r="D38" s="4" t="s">
        <v>11</v>
      </c>
      <c r="E38" s="5" t="s">
        <v>1</v>
      </c>
      <c r="F38" s="4" t="s">
        <v>2</v>
      </c>
      <c r="G38" s="5" t="s">
        <v>3</v>
      </c>
      <c r="H38" s="5" t="s">
        <v>67</v>
      </c>
    </row>
    <row r="39" spans="2:9" ht="54.75" customHeight="1" x14ac:dyDescent="0.25">
      <c r="C39" s="1" t="s">
        <v>14</v>
      </c>
      <c r="D39" s="7"/>
      <c r="E39" s="2">
        <v>4</v>
      </c>
      <c r="F39" s="7"/>
      <c r="G39" s="2">
        <f>F39*E39</f>
        <v>0</v>
      </c>
      <c r="H39" s="49"/>
    </row>
    <row r="40" spans="2:9" ht="53.25" customHeight="1" thickBot="1" x14ac:dyDescent="0.3">
      <c r="C40" s="1" t="s">
        <v>15</v>
      </c>
      <c r="D40" s="9"/>
      <c r="E40" s="2">
        <v>4</v>
      </c>
      <c r="F40" s="9"/>
      <c r="G40" s="2">
        <f>F40*E40</f>
        <v>0</v>
      </c>
      <c r="H40" s="49"/>
    </row>
    <row r="42" spans="2:9" x14ac:dyDescent="0.25">
      <c r="B42" s="3" t="s">
        <v>10</v>
      </c>
    </row>
    <row r="43" spans="2:9" ht="15.75" thickBot="1" x14ac:dyDescent="0.3">
      <c r="C43" s="4" t="s">
        <v>43</v>
      </c>
      <c r="D43" s="4" t="s">
        <v>11</v>
      </c>
      <c r="E43" s="5" t="s">
        <v>1</v>
      </c>
      <c r="F43" s="4" t="s">
        <v>2</v>
      </c>
      <c r="G43" s="5" t="s">
        <v>3</v>
      </c>
      <c r="H43" s="5"/>
    </row>
    <row r="44" spans="2:9" ht="15.75" thickBot="1" x14ac:dyDescent="0.3">
      <c r="C44" s="1" t="s">
        <v>16</v>
      </c>
      <c r="D44" s="10"/>
      <c r="E44" s="2">
        <v>14</v>
      </c>
      <c r="F44" s="7"/>
      <c r="G44" s="2">
        <f>F44*E44</f>
        <v>0</v>
      </c>
    </row>
    <row r="45" spans="2:9" x14ac:dyDescent="0.25">
      <c r="C45" s="1" t="s">
        <v>14</v>
      </c>
      <c r="D45" s="1" t="s">
        <v>17</v>
      </c>
      <c r="E45" s="2">
        <v>14</v>
      </c>
      <c r="F45" s="8"/>
      <c r="G45" s="2">
        <f>F45*E45</f>
        <v>0</v>
      </c>
    </row>
    <row r="46" spans="2:9" ht="15.75" thickBot="1" x14ac:dyDescent="0.3">
      <c r="C46" s="1" t="s">
        <v>15</v>
      </c>
      <c r="D46" s="1" t="s">
        <v>13</v>
      </c>
      <c r="E46" s="2">
        <v>14</v>
      </c>
      <c r="F46" s="9"/>
      <c r="G46" s="2">
        <f>E46*F46</f>
        <v>0</v>
      </c>
    </row>
    <row r="47" spans="2:9" x14ac:dyDescent="0.25">
      <c r="F47" s="11"/>
    </row>
    <row r="48" spans="2:9" x14ac:dyDescent="0.25">
      <c r="B48" s="3" t="s">
        <v>68</v>
      </c>
    </row>
    <row r="49" spans="2:8" ht="15.75" thickBot="1" x14ac:dyDescent="0.3">
      <c r="C49" s="4" t="s">
        <v>43</v>
      </c>
      <c r="D49" s="4"/>
      <c r="E49" s="5" t="s">
        <v>1</v>
      </c>
      <c r="F49" s="4" t="s">
        <v>2</v>
      </c>
      <c r="G49" s="5" t="s">
        <v>3</v>
      </c>
      <c r="H49" s="5"/>
    </row>
    <row r="50" spans="2:8" ht="15.75" thickBot="1" x14ac:dyDescent="0.3">
      <c r="C50" s="1" t="s">
        <v>16</v>
      </c>
      <c r="D50" s="11"/>
      <c r="E50" s="2">
        <v>18</v>
      </c>
      <c r="F50" s="10"/>
      <c r="G50" s="2">
        <f>F50*E50</f>
        <v>0</v>
      </c>
    </row>
    <row r="51" spans="2:8" x14ac:dyDescent="0.25">
      <c r="D51" s="11"/>
      <c r="F51" s="11"/>
    </row>
    <row r="52" spans="2:8" x14ac:dyDescent="0.25">
      <c r="B52" s="3" t="s">
        <v>47</v>
      </c>
      <c r="C52" s="1" t="s">
        <v>26</v>
      </c>
    </row>
    <row r="53" spans="2:8" ht="15.75" thickBot="1" x14ac:dyDescent="0.3">
      <c r="C53" s="4" t="s">
        <v>21</v>
      </c>
      <c r="D53" s="4" t="s">
        <v>82</v>
      </c>
      <c r="E53" s="5" t="s">
        <v>1</v>
      </c>
      <c r="F53" s="4" t="s">
        <v>2</v>
      </c>
      <c r="G53" s="5" t="s">
        <v>3</v>
      </c>
      <c r="H53" s="5"/>
    </row>
    <row r="54" spans="2:8" ht="15.75" thickBot="1" x14ac:dyDescent="0.3">
      <c r="C54" s="1" t="s">
        <v>22</v>
      </c>
      <c r="D54" s="10"/>
      <c r="E54" s="2">
        <v>7</v>
      </c>
      <c r="F54" s="7"/>
      <c r="G54" s="2">
        <f>F54*E54</f>
        <v>0</v>
      </c>
    </row>
    <row r="55" spans="2:8" ht="15.75" thickBot="1" x14ac:dyDescent="0.3">
      <c r="C55" s="1" t="s">
        <v>23</v>
      </c>
      <c r="D55" s="10"/>
      <c r="E55" s="2">
        <v>7</v>
      </c>
      <c r="F55" s="8"/>
      <c r="G55" s="2">
        <f>F55*E55</f>
        <v>0</v>
      </c>
    </row>
    <row r="56" spans="2:8" ht="15.75" thickBot="1" x14ac:dyDescent="0.3">
      <c r="C56" s="1" t="s">
        <v>24</v>
      </c>
      <c r="D56" s="10"/>
      <c r="E56" s="2">
        <v>7</v>
      </c>
      <c r="F56" s="8"/>
      <c r="G56" s="2">
        <f>F56*E56</f>
        <v>0</v>
      </c>
    </row>
    <row r="57" spans="2:8" ht="15.75" thickBot="1" x14ac:dyDescent="0.3">
      <c r="C57" s="1" t="s">
        <v>25</v>
      </c>
      <c r="D57" s="10"/>
      <c r="E57" s="2">
        <v>7</v>
      </c>
      <c r="F57" s="9"/>
      <c r="G57" s="2">
        <f>F57*E57</f>
        <v>0</v>
      </c>
    </row>
    <row r="58" spans="2:8" x14ac:dyDescent="0.25">
      <c r="F58" s="11"/>
      <c r="G58" s="2">
        <f>F58*E58</f>
        <v>0</v>
      </c>
    </row>
    <row r="59" spans="2:8" x14ac:dyDescent="0.25">
      <c r="B59" s="3" t="s">
        <v>18</v>
      </c>
    </row>
    <row r="60" spans="2:8" ht="15.75" thickBot="1" x14ac:dyDescent="0.3">
      <c r="C60" s="4"/>
      <c r="D60" s="4" t="s">
        <v>11</v>
      </c>
      <c r="E60" s="5" t="s">
        <v>1</v>
      </c>
      <c r="F60" s="4" t="s">
        <v>2</v>
      </c>
      <c r="G60" s="5" t="s">
        <v>3</v>
      </c>
      <c r="H60" s="5"/>
    </row>
    <row r="61" spans="2:8" ht="15.75" thickBot="1" x14ac:dyDescent="0.3">
      <c r="C61" s="1" t="s">
        <v>32</v>
      </c>
      <c r="D61" s="10"/>
      <c r="E61" s="2">
        <v>9</v>
      </c>
      <c r="F61" s="10"/>
      <c r="G61" s="2">
        <f>F61*E61</f>
        <v>0</v>
      </c>
    </row>
    <row r="62" spans="2:8" x14ac:dyDescent="0.25">
      <c r="D62" s="11"/>
      <c r="F62" s="11"/>
    </row>
    <row r="63" spans="2:8" x14ac:dyDescent="0.25">
      <c r="B63" s="3" t="s">
        <v>19</v>
      </c>
    </row>
    <row r="64" spans="2:8" ht="15.75" thickBot="1" x14ac:dyDescent="0.3">
      <c r="C64" s="4"/>
      <c r="D64" s="4"/>
      <c r="E64" s="5" t="s">
        <v>1</v>
      </c>
      <c r="F64" s="4" t="s">
        <v>2</v>
      </c>
      <c r="G64" s="5" t="s">
        <v>3</v>
      </c>
      <c r="H64" s="5"/>
    </row>
    <row r="65" spans="2:8" ht="15.75" thickBot="1" x14ac:dyDescent="0.3">
      <c r="C65" s="12" t="s">
        <v>30</v>
      </c>
      <c r="D65" s="11"/>
      <c r="E65" s="2">
        <v>0.5</v>
      </c>
      <c r="F65" s="10"/>
      <c r="G65" s="2">
        <f>F65*E65</f>
        <v>0</v>
      </c>
    </row>
    <row r="66" spans="2:8" x14ac:dyDescent="0.25">
      <c r="D66" s="11"/>
      <c r="F66" s="11"/>
    </row>
    <row r="67" spans="2:8" x14ac:dyDescent="0.25">
      <c r="B67" s="3" t="s">
        <v>69</v>
      </c>
    </row>
    <row r="68" spans="2:8" ht="15.75" thickBot="1" x14ac:dyDescent="0.3">
      <c r="C68" s="4" t="s">
        <v>5</v>
      </c>
      <c r="D68" s="4" t="s">
        <v>11</v>
      </c>
      <c r="E68" s="5" t="s">
        <v>1</v>
      </c>
      <c r="F68" s="4" t="s">
        <v>2</v>
      </c>
      <c r="G68" s="5" t="s">
        <v>3</v>
      </c>
      <c r="H68" s="5"/>
    </row>
    <row r="69" spans="2:8" ht="15.75" thickBot="1" x14ac:dyDescent="0.3">
      <c r="C69" s="1" t="s">
        <v>31</v>
      </c>
      <c r="D69" s="10"/>
      <c r="E69" s="2">
        <v>7</v>
      </c>
      <c r="F69" s="10"/>
      <c r="G69" s="2">
        <f>F69*E69</f>
        <v>0</v>
      </c>
    </row>
    <row r="70" spans="2:8" x14ac:dyDescent="0.25">
      <c r="D70" s="11"/>
      <c r="F70" s="11"/>
    </row>
    <row r="71" spans="2:8" x14ac:dyDescent="0.25">
      <c r="B71" s="3" t="s">
        <v>70</v>
      </c>
      <c r="D71" s="11"/>
      <c r="F71" s="11"/>
    </row>
    <row r="72" spans="2:8" ht="15.75" thickBot="1" x14ac:dyDescent="0.3">
      <c r="B72" s="3"/>
      <c r="C72" s="19" t="s">
        <v>71</v>
      </c>
      <c r="D72" s="23" t="s">
        <v>72</v>
      </c>
      <c r="E72" s="24" t="s">
        <v>1</v>
      </c>
      <c r="F72" s="23" t="s">
        <v>2</v>
      </c>
      <c r="G72" s="24" t="s">
        <v>3</v>
      </c>
    </row>
    <row r="73" spans="2:8" ht="15.75" thickBot="1" x14ac:dyDescent="0.3">
      <c r="C73" s="22" t="s">
        <v>73</v>
      </c>
      <c r="D73" s="11">
        <v>4</v>
      </c>
      <c r="E73" s="2">
        <v>1.5</v>
      </c>
      <c r="F73" s="10"/>
      <c r="G73" s="2">
        <f>F73*E73</f>
        <v>0</v>
      </c>
    </row>
    <row r="74" spans="2:8" x14ac:dyDescent="0.25">
      <c r="C74" s="22"/>
      <c r="D74" s="11"/>
      <c r="F74" s="11"/>
    </row>
    <row r="75" spans="2:8" x14ac:dyDescent="0.25">
      <c r="B75" s="3" t="s">
        <v>76</v>
      </c>
      <c r="C75" s="26" t="s">
        <v>78</v>
      </c>
      <c r="D75" s="27"/>
      <c r="E75" s="28"/>
      <c r="F75" s="27"/>
      <c r="G75" s="28"/>
    </row>
    <row r="76" spans="2:8" ht="15.75" thickBot="1" x14ac:dyDescent="0.3">
      <c r="B76" s="3"/>
      <c r="C76" s="29" t="s">
        <v>77</v>
      </c>
      <c r="D76" s="23"/>
      <c r="E76" s="24" t="s">
        <v>1</v>
      </c>
      <c r="F76" s="23" t="s">
        <v>2</v>
      </c>
      <c r="G76" s="24" t="s">
        <v>3</v>
      </c>
    </row>
    <row r="77" spans="2:8" ht="15.75" thickBot="1" x14ac:dyDescent="0.3">
      <c r="C77" s="22" t="s">
        <v>79</v>
      </c>
      <c r="D77" s="11"/>
      <c r="E77" s="2">
        <v>2</v>
      </c>
      <c r="F77" s="10"/>
      <c r="G77" s="2">
        <f>E77*F77</f>
        <v>0</v>
      </c>
    </row>
    <row r="78" spans="2:8" ht="15.75" thickBot="1" x14ac:dyDescent="0.3">
      <c r="C78" s="22" t="s">
        <v>80</v>
      </c>
      <c r="D78" s="11"/>
      <c r="E78" s="2">
        <v>2</v>
      </c>
      <c r="F78" s="10"/>
      <c r="G78" s="2">
        <f t="shared" ref="G78:G79" si="2">E78*F78</f>
        <v>0</v>
      </c>
    </row>
    <row r="79" spans="2:8" ht="15.75" thickBot="1" x14ac:dyDescent="0.3">
      <c r="C79" s="22" t="s">
        <v>81</v>
      </c>
      <c r="D79" s="11"/>
      <c r="E79" s="2">
        <v>2</v>
      </c>
      <c r="F79" s="10"/>
      <c r="G79" s="2">
        <f t="shared" si="2"/>
        <v>0</v>
      </c>
    </row>
    <row r="80" spans="2:8" x14ac:dyDescent="0.25">
      <c r="C80" s="22"/>
      <c r="D80" s="11"/>
      <c r="F80" s="16"/>
    </row>
    <row r="81" spans="2:11" x14ac:dyDescent="0.25">
      <c r="B81" s="3" t="s">
        <v>88</v>
      </c>
      <c r="C81" s="22"/>
      <c r="D81" s="11"/>
      <c r="F81" s="11"/>
    </row>
    <row r="82" spans="2:11" ht="15.75" thickBot="1" x14ac:dyDescent="0.3">
      <c r="C82" s="33" t="s">
        <v>89</v>
      </c>
      <c r="D82" s="34"/>
      <c r="E82" s="35" t="s">
        <v>1</v>
      </c>
      <c r="F82" s="34" t="s">
        <v>2</v>
      </c>
      <c r="G82" s="35" t="s">
        <v>3</v>
      </c>
    </row>
    <row r="83" spans="2:11" ht="15.75" thickBot="1" x14ac:dyDescent="0.3">
      <c r="C83" s="22" t="s">
        <v>92</v>
      </c>
      <c r="D83" s="11"/>
      <c r="E83" s="2">
        <v>1.65</v>
      </c>
      <c r="F83" s="10"/>
      <c r="G83" s="2">
        <f>E83*F83</f>
        <v>0</v>
      </c>
    </row>
    <row r="84" spans="2:11" ht="15.75" thickBot="1" x14ac:dyDescent="0.3">
      <c r="C84" s="22" t="s">
        <v>90</v>
      </c>
      <c r="D84" s="11"/>
      <c r="E84" s="2">
        <v>1.65</v>
      </c>
      <c r="F84" s="10"/>
      <c r="G84" s="2">
        <f>E84*F84</f>
        <v>0</v>
      </c>
    </row>
    <row r="85" spans="2:11" x14ac:dyDescent="0.25">
      <c r="D85" s="11"/>
      <c r="F85" s="11"/>
    </row>
    <row r="86" spans="2:11" x14ac:dyDescent="0.25">
      <c r="B86" s="3" t="s">
        <v>27</v>
      </c>
    </row>
    <row r="87" spans="2:11" x14ac:dyDescent="0.25">
      <c r="B87" s="3"/>
      <c r="C87" s="1" t="s">
        <v>3</v>
      </c>
      <c r="G87" s="2">
        <f>SUM(G10:G79)</f>
        <v>0</v>
      </c>
    </row>
    <row r="88" spans="2:11" ht="15.75" thickBot="1" x14ac:dyDescent="0.3">
      <c r="B88" s="3"/>
      <c r="C88" s="1" t="s">
        <v>20</v>
      </c>
      <c r="E88" s="2">
        <v>8</v>
      </c>
      <c r="F88" s="1">
        <f>CEILING((MAX(SUM(F23:F27),SUM(F31:F35)) +F10) / 2,1)</f>
        <v>0</v>
      </c>
      <c r="G88" s="2">
        <f>E88*F88</f>
        <v>0</v>
      </c>
    </row>
    <row r="89" spans="2:11" ht="15.75" thickBot="1" x14ac:dyDescent="0.3">
      <c r="C89" s="1" t="s">
        <v>7</v>
      </c>
      <c r="D89" s="32"/>
      <c r="G89" s="2">
        <f>IF(D89="Domestic (US)", 15, IF(D89="International (non-US)", 40, 0)) *F88</f>
        <v>0</v>
      </c>
      <c r="H89" s="31" t="str">
        <f>IF(NOT(ISTEXT(D89)),"Select Shipping Location","")</f>
        <v>Select Shipping Location</v>
      </c>
    </row>
    <row r="90" spans="2:11" x14ac:dyDescent="0.25">
      <c r="C90" s="1" t="s">
        <v>8</v>
      </c>
      <c r="E90" s="6">
        <v>3.7499999999999999E-2</v>
      </c>
      <c r="G90" s="2">
        <f>SUM(G87:G89) * E90</f>
        <v>0</v>
      </c>
    </row>
    <row r="91" spans="2:11" ht="15.75" thickBot="1" x14ac:dyDescent="0.3">
      <c r="C91" s="1" t="s">
        <v>9</v>
      </c>
      <c r="G91" s="13">
        <f>G87+SUM(G88:G90)</f>
        <v>0</v>
      </c>
      <c r="H91" s="20"/>
      <c r="I91" s="12"/>
      <c r="J91" s="12"/>
      <c r="K91" s="12"/>
    </row>
    <row r="92" spans="2:11" ht="15.75" thickTop="1" x14ac:dyDescent="0.25">
      <c r="C92" s="11"/>
      <c r="D92" s="11"/>
      <c r="E92" s="14"/>
      <c r="F92" s="11"/>
      <c r="G92" s="14"/>
      <c r="H92" s="14"/>
      <c r="I92" s="11"/>
      <c r="J92" s="11"/>
    </row>
    <row r="93" spans="2:11" ht="33.75" customHeight="1" thickBot="1" x14ac:dyDescent="0.3">
      <c r="B93" s="3" t="s">
        <v>35</v>
      </c>
      <c r="C93" s="50" t="s">
        <v>46</v>
      </c>
      <c r="D93" s="50"/>
      <c r="E93" s="50"/>
      <c r="F93" s="50"/>
      <c r="G93" s="50"/>
      <c r="H93" s="50"/>
      <c r="I93" s="30"/>
      <c r="J93" s="11"/>
    </row>
    <row r="94" spans="2:11" x14ac:dyDescent="0.25">
      <c r="C94" s="36"/>
      <c r="D94" s="37"/>
      <c r="E94" s="37"/>
      <c r="F94" s="37"/>
      <c r="G94" s="37"/>
      <c r="H94" s="38"/>
      <c r="I94" s="11"/>
      <c r="J94" s="11"/>
    </row>
    <row r="95" spans="2:11" x14ac:dyDescent="0.25">
      <c r="C95" s="39"/>
      <c r="D95" s="40"/>
      <c r="E95" s="40"/>
      <c r="F95" s="40"/>
      <c r="G95" s="40"/>
      <c r="H95" s="41"/>
      <c r="I95" s="11"/>
      <c r="J95" s="11"/>
    </row>
    <row r="96" spans="2:11" x14ac:dyDescent="0.25">
      <c r="C96" s="39"/>
      <c r="D96" s="40"/>
      <c r="E96" s="40"/>
      <c r="F96" s="40"/>
      <c r="G96" s="40"/>
      <c r="H96" s="41"/>
      <c r="I96" s="11"/>
      <c r="J96" s="11"/>
    </row>
    <row r="97" spans="3:9" x14ac:dyDescent="0.25">
      <c r="C97" s="39"/>
      <c r="D97" s="40"/>
      <c r="E97" s="40"/>
      <c r="F97" s="40"/>
      <c r="G97" s="40"/>
      <c r="H97" s="41"/>
      <c r="I97" s="11"/>
    </row>
    <row r="98" spans="3:9" x14ac:dyDescent="0.25">
      <c r="C98" s="39"/>
      <c r="D98" s="40"/>
      <c r="E98" s="40"/>
      <c r="F98" s="40"/>
      <c r="G98" s="40"/>
      <c r="H98" s="41"/>
      <c r="I98" s="11"/>
    </row>
    <row r="99" spans="3:9" x14ac:dyDescent="0.25">
      <c r="C99" s="39"/>
      <c r="D99" s="40"/>
      <c r="E99" s="40"/>
      <c r="F99" s="40"/>
      <c r="G99" s="40"/>
      <c r="H99" s="41"/>
      <c r="I99" s="11"/>
    </row>
    <row r="100" spans="3:9" x14ac:dyDescent="0.25">
      <c r="C100" s="39"/>
      <c r="D100" s="40"/>
      <c r="E100" s="40"/>
      <c r="F100" s="40"/>
      <c r="G100" s="40"/>
      <c r="H100" s="41"/>
      <c r="I100" s="11"/>
    </row>
    <row r="101" spans="3:9" ht="15.75" thickBot="1" x14ac:dyDescent="0.3">
      <c r="C101" s="42"/>
      <c r="D101" s="43"/>
      <c r="E101" s="43"/>
      <c r="F101" s="43"/>
      <c r="G101" s="43"/>
      <c r="H101" s="44"/>
      <c r="I101" s="11"/>
    </row>
  </sheetData>
  <sheetProtection algorithmName="SHA-512" hashValue="LXQkxcYsVDp+nG47XCghw5TKSXkwwculUVZEukZKIDmWPWt/Q3Lx5KFF+NN3/e5hvU0kyS7o5x2nlAGcH8FiKQ==" saltValue="tJhA10aAW8gXSZpn03Q28Q==" spinCount="100000" sheet="1" objects="1" scenarios="1"/>
  <mergeCells count="8">
    <mergeCell ref="C94:H101"/>
    <mergeCell ref="C4:H4"/>
    <mergeCell ref="C6:H6"/>
    <mergeCell ref="B2:I2"/>
    <mergeCell ref="I23:I35"/>
    <mergeCell ref="H39:H40"/>
    <mergeCell ref="H23:H35"/>
    <mergeCell ref="C93:H93"/>
  </mergeCells>
  <dataValidations count="12">
    <dataValidation type="whole" operator="greaterThanOrEqual" allowBlank="1" showInputMessage="1" showErrorMessage="1" errorTitle="Invalid Quantity" error="Quantity must be a whole number that is greater than or equal to 0" sqref="F23:F27 F54:F58 F44:F47 F10:F19 F61:F62 F65:F66 F50:F51 F31:F36 F39:F40 F69:F71 F73:F74 F77:F79 F83:F84">
      <formula1>0</formula1>
    </dataValidation>
    <dataValidation type="list" showInputMessage="1" showErrorMessage="1" sqref="D24:D27">
      <formula1>Form_Factor</formula1>
    </dataValidation>
    <dataValidation type="list" allowBlank="1" showInputMessage="1" showErrorMessage="1" sqref="D23 D69 D44 D61:D62 D31:D36 D39:D40 D10 D19">
      <formula1>Form_Factor</formula1>
    </dataValidation>
    <dataValidation type="list" allowBlank="1" showInputMessage="1" showErrorMessage="1" sqref="D89">
      <formula1>Shipping</formula1>
    </dataValidation>
    <dataValidation type="list" showInputMessage="1" showErrorMessage="1" sqref="D11:D12">
      <formula1>PlateColor</formula1>
    </dataValidation>
    <dataValidation type="list" allowBlank="1" showInputMessage="1" showErrorMessage="1" sqref="D13">
      <formula1>SpacerColor</formula1>
    </dataValidation>
    <dataValidation type="list" allowBlank="1" showInputMessage="1" showErrorMessage="1" sqref="D15">
      <formula1>USB</formula1>
    </dataValidation>
    <dataValidation type="list" allowBlank="1" showInputMessage="1" showErrorMessage="1" sqref="D14">
      <formula1>PCBColor</formula1>
    </dataValidation>
    <dataValidation type="list" allowBlank="1" showInputMessage="1" showErrorMessage="1" sqref="D18">
      <formula1>YesNo</formula1>
    </dataValidation>
    <dataValidation type="list" allowBlank="1" showInputMessage="1" showErrorMessage="1" sqref="D17">
      <formula1>SwitchLayout</formula1>
    </dataValidation>
    <dataValidation operator="greaterThanOrEqual" allowBlank="1" showInputMessage="1" showErrorMessage="1" errorTitle="Invalid Quantity" error="Quantity must be a whole number that is greater than or equal to 0" sqref="F72 F75:F76 F80:F82 F85:F86"/>
    <dataValidation type="list" allowBlank="1" showInputMessage="1" showErrorMessage="1" sqref="D54:D57 D16">
      <formula1>ClipColor</formula1>
    </dataValidation>
  </dataValidations>
  <hyperlinks>
    <hyperlink ref="C27" r:id="rId1"/>
    <hyperlink ref="C35" r:id="rId2" display="http://www.hyatts.com/eCom/images/1/191557.jpg"/>
    <hyperlink ref="C26" r:id="rId3"/>
    <hyperlink ref="C34" r:id="rId4" display="http://www.hyatts.com/eCom/images/1/175641.jpg"/>
    <hyperlink ref="C25" r:id="rId5"/>
    <hyperlink ref="C33" r:id="rId6" display="http://www.hyatts.com/eCom/images/1/164535.jpg"/>
    <hyperlink ref="C23" r:id="rId7"/>
    <hyperlink ref="C31" r:id="rId8" display="http://www.parkermetalfinishing.com/wp-content/uploads/2016/01/Hexavalent-Yellow-Chromate.jpg"/>
    <hyperlink ref="C73" r:id="rId9"/>
    <hyperlink ref="C11" location="'Order Form'!B18" display="Top Plate Finish"/>
    <hyperlink ref="C12" location="'Order Form'!B26" display="Bottom Plate Finish"/>
    <hyperlink ref="C13" location="'Order Form'!B34" display="Side Spacer Color"/>
    <hyperlink ref="C14" location="'Order Form'!B39" display="PCB Color"/>
    <hyperlink ref="C15" location="'Order Form'!B49" display="USB Output"/>
    <hyperlink ref="C17" location="'Order Form'!B60" display="Add switches (choose layout)"/>
    <hyperlink ref="C77" r:id="rId10" display="On the Shoulders of Giants"/>
    <hyperlink ref="C78" r:id="rId11"/>
    <hyperlink ref="C79" r:id="rId12"/>
    <hyperlink ref="C16" location="'Order Form'!B49" display="USB Output Retainer Clip Color"/>
    <hyperlink ref="C83" r:id="rId13"/>
    <hyperlink ref="C84" r:id="rId14"/>
  </hyperlinks>
  <pageMargins left="0.7" right="0.7" top="0.75" bottom="0.75" header="0.3" footer="0.3"/>
  <pageSetup paperSize="256" orientation="landscape" horizontalDpi="300" copies="0" r:id="rId15"/>
  <drawing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9"/>
  <sheetViews>
    <sheetView workbookViewId="0">
      <selection activeCell="F1" sqref="F1:F2"/>
    </sheetView>
  </sheetViews>
  <sheetFormatPr defaultRowHeight="15" x14ac:dyDescent="0.25"/>
  <cols>
    <col min="1" max="1" width="14.7109375" bestFit="1" customWidth="1"/>
    <col min="2" max="2" width="18.28515625" bestFit="1" customWidth="1"/>
    <col min="3" max="3" width="37.42578125" bestFit="1" customWidth="1"/>
    <col min="4" max="4" width="12" customWidth="1"/>
    <col min="5" max="5" width="28.5703125" bestFit="1" customWidth="1"/>
    <col min="6" max="6" width="19.5703125" customWidth="1"/>
  </cols>
  <sheetData>
    <row r="1" spans="1:6" x14ac:dyDescent="0.25">
      <c r="A1" t="s">
        <v>13</v>
      </c>
      <c r="B1" t="s">
        <v>33</v>
      </c>
      <c r="C1" t="s">
        <v>49</v>
      </c>
      <c r="D1" t="s">
        <v>39</v>
      </c>
      <c r="E1" t="s">
        <v>16</v>
      </c>
      <c r="F1" t="s">
        <v>83</v>
      </c>
    </row>
    <row r="2" spans="1:6" x14ac:dyDescent="0.25">
      <c r="A2" t="s">
        <v>12</v>
      </c>
      <c r="B2" t="s">
        <v>34</v>
      </c>
      <c r="C2" t="s">
        <v>50</v>
      </c>
      <c r="D2" t="s">
        <v>40</v>
      </c>
      <c r="E2" t="s">
        <v>44</v>
      </c>
      <c r="F2" t="s">
        <v>84</v>
      </c>
    </row>
    <row r="3" spans="1:6" x14ac:dyDescent="0.25">
      <c r="C3" t="s">
        <v>51</v>
      </c>
    </row>
    <row r="4" spans="1:6" x14ac:dyDescent="0.25">
      <c r="C4" t="s">
        <v>52</v>
      </c>
    </row>
    <row r="5" spans="1:6" x14ac:dyDescent="0.25">
      <c r="C5" t="s">
        <v>53</v>
      </c>
    </row>
    <row r="6" spans="1:6" x14ac:dyDescent="0.25">
      <c r="C6" t="s">
        <v>54</v>
      </c>
    </row>
    <row r="7" spans="1:6" x14ac:dyDescent="0.25">
      <c r="C7" t="s">
        <v>55</v>
      </c>
    </row>
    <row r="8" spans="1:6" x14ac:dyDescent="0.25">
      <c r="C8" t="s">
        <v>56</v>
      </c>
    </row>
    <row r="9" spans="1:6" x14ac:dyDescent="0.25">
      <c r="C9"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9</vt:i4>
      </vt:variant>
    </vt:vector>
  </HeadingPairs>
  <TitlesOfParts>
    <vt:vector size="11" baseType="lpstr">
      <vt:lpstr>Order Form</vt:lpstr>
      <vt:lpstr>Lists</vt:lpstr>
      <vt:lpstr>ClipColor</vt:lpstr>
      <vt:lpstr>Form_Factor</vt:lpstr>
      <vt:lpstr>PCBColor</vt:lpstr>
      <vt:lpstr>PlateColor</vt:lpstr>
      <vt:lpstr>Shipping</vt:lpstr>
      <vt:lpstr>SpacerColor</vt:lpstr>
      <vt:lpstr>SwitchLayout</vt:lpstr>
      <vt:lpstr>USB</vt:lpstr>
      <vt:lpstr>YesNo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Brad Bentley</dc:creator>
  <cp:lastModifiedBy>Brad Bentley</cp:lastModifiedBy>
  <cp:lastPrinted>2016-11-02T17:34:26Z</cp:lastPrinted>
  <dcterms:created xsi:type="dcterms:W3CDTF">2016-11-01T15:43:12Z</dcterms:created>
  <dcterms:modified xsi:type="dcterms:W3CDTF">2016-11-13T15:35:05Z</dcterms:modified>
</cp:coreProperties>
</file>